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5.xml" ContentType="application/vnd.openxmlformats-officedocument.spreadsheetml.table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drawings/drawing14.xml" ContentType="application/vnd.openxmlformats-officedocument.drawing+xml"/>
  <Override PartName="/xl/tables/table8.xml" ContentType="application/vnd.openxmlformats-officedocument.spreadsheetml.tab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Y:\S.Fathi\4.راتا\گزارش پرتفو\14020801\"/>
    </mc:Choice>
  </mc:AlternateContent>
  <xr:revisionPtr revIDLastSave="0" documentId="13_ncr:1_{DB7C2E7B-60A0-49C2-B58A-BE5C934EA870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1" sheetId="16" r:id="rId1"/>
    <sheet name=" سهام و صندوق‌های سرمایه‌گذاری" sheetId="1" r:id="rId2"/>
    <sheet name="اوراق تبعی" sheetId="20" r:id="rId3"/>
    <sheet name="اوراق" sheetId="3" r:id="rId4"/>
    <sheet name="تعدیل قیمت" sheetId="17" r:id="rId5"/>
    <sheet name="گواهی سپرده" sheetId="18" r:id="rId6"/>
    <sheet name="سپرده" sheetId="2" r:id="rId7"/>
    <sheet name="درآمدها" sheetId="11" r:id="rId8"/>
    <sheet name="درآمد سود سهام" sheetId="12" r:id="rId9"/>
    <sheet name="سود اوراق بهادار و سپرده بانکی" sheetId="13" r:id="rId10"/>
    <sheet name="درآمد ناشی ازفروش" sheetId="15" r:id="rId11"/>
    <sheet name="درآمد ناشی از تغییر قیمت اوراق " sheetId="14" r:id="rId12"/>
    <sheet name="درآمد سرمایه گذاری در اوراق بها" sheetId="6" r:id="rId13"/>
    <sheet name="درآمد سرمایه گذاری در سهام و ص " sheetId="5" r:id="rId14"/>
    <sheet name="درآمد سپرده بانکی" sheetId="7" r:id="rId15"/>
    <sheet name="سایر درآمدها" sheetId="8" r:id="rId16"/>
  </sheets>
  <definedNames>
    <definedName name="_xlnm.Print_Area" localSheetId="1">' سهام و صندوق‌های سرمایه‌گذاری'!$A$1:$M$14</definedName>
    <definedName name="_xlnm.Print_Area" localSheetId="0">'1'!$A$1:$I$11</definedName>
    <definedName name="_xlnm.Print_Area" localSheetId="3">اوراق!$A$1:$S$11</definedName>
    <definedName name="_xlnm.Print_Area" localSheetId="2">'اوراق تبعی'!$A$1:$I$9</definedName>
    <definedName name="_xlnm.Print_Area" localSheetId="4">'تعدیل قیمت'!$A$1:$G$9</definedName>
    <definedName name="_xlnm.Print_Area" localSheetId="14">'درآمد سپرده بانکی'!$A$1:$F$12</definedName>
    <definedName name="_xlnm.Print_Area" localSheetId="12">'درآمد سرمایه گذاری در اوراق بها'!$A$1:$I$11</definedName>
    <definedName name="_xlnm.Print_Area" localSheetId="13">'درآمد سرمایه گذاری در سهام و ص '!$A$1:$K$14</definedName>
    <definedName name="_xlnm.Print_Area" localSheetId="8">'درآمد سود سهام'!$A$1:$J$8</definedName>
    <definedName name="_xlnm.Print_Area" localSheetId="11">'درآمد ناشی از تغییر قیمت اوراق '!$A$1:$I$11</definedName>
    <definedName name="_xlnm.Print_Area" localSheetId="10">'درآمد ناشی ازفروش'!$A$1:$I$10</definedName>
    <definedName name="_xlnm.Print_Area" localSheetId="7">درآمدها!$A$1:$E$11</definedName>
    <definedName name="_xlnm.Print_Area" localSheetId="15">'سایر درآمدها'!$A$1:$D$9</definedName>
    <definedName name="_xlnm.Print_Area" localSheetId="6">سپرده!$A$1:$J$11</definedName>
    <definedName name="_xlnm.Print_Area" localSheetId="9">'سود اوراق بهادار و سپرده بانکی'!$A$1:$J$10</definedName>
    <definedName name="_xlnm.Print_Area" localSheetId="5">'گواهی سپرده'!$A$1:$P$11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7" l="1"/>
  <c r="F10" i="7"/>
  <c r="F9" i="7"/>
  <c r="F11" i="7" s="1"/>
  <c r="D10" i="7"/>
  <c r="D9" i="7"/>
  <c r="F13" i="5"/>
  <c r="F12" i="5"/>
  <c r="K13" i="5"/>
  <c r="K12" i="5"/>
  <c r="K11" i="5"/>
  <c r="F11" i="5"/>
  <c r="D10" i="11"/>
  <c r="D9" i="11"/>
  <c r="D8" i="11"/>
  <c r="D7" i="11"/>
  <c r="D6" i="11"/>
  <c r="J9" i="2"/>
  <c r="J8" i="2"/>
  <c r="J10" i="2" s="1"/>
  <c r="M12" i="1"/>
  <c r="M11" i="1"/>
  <c r="M10" i="1"/>
  <c r="C9" i="8"/>
  <c r="B9" i="8"/>
  <c r="K14" i="5"/>
  <c r="J14" i="5"/>
  <c r="I14" i="5"/>
  <c r="H14" i="5"/>
  <c r="F14" i="5"/>
  <c r="E14" i="5"/>
  <c r="D14" i="5"/>
  <c r="C14" i="5"/>
  <c r="I9" i="15"/>
  <c r="H9" i="15"/>
  <c r="G9" i="15"/>
  <c r="F9" i="15"/>
  <c r="E9" i="15"/>
  <c r="D9" i="15"/>
  <c r="C9" i="15"/>
  <c r="B9" i="15"/>
  <c r="E10" i="11"/>
  <c r="E7" i="11"/>
  <c r="E8" i="11"/>
  <c r="E9" i="11"/>
  <c r="E6" i="11"/>
  <c r="M13" i="1" l="1"/>
  <c r="L13" i="1"/>
  <c r="K13" i="1"/>
  <c r="J13" i="1"/>
  <c r="I13" i="1"/>
  <c r="H13" i="1"/>
  <c r="G13" i="1"/>
  <c r="F13" i="1"/>
  <c r="E13" i="1"/>
  <c r="D13" i="1"/>
  <c r="C13" i="1"/>
  <c r="B13" i="1"/>
  <c r="E11" i="7"/>
  <c r="C11" i="7"/>
  <c r="E5" i="15" l="1"/>
  <c r="E5" i="14" s="1"/>
  <c r="C5" i="15"/>
  <c r="C5" i="14" s="1"/>
  <c r="C6" i="6" s="1"/>
  <c r="C7" i="5" s="1"/>
  <c r="E9" i="13"/>
  <c r="F9" i="13"/>
  <c r="G9" i="13"/>
  <c r="H9" i="13"/>
  <c r="I9" i="13"/>
  <c r="J9" i="13"/>
  <c r="G5" i="12"/>
  <c r="E5" i="12"/>
  <c r="C10" i="11"/>
  <c r="I10" i="2"/>
  <c r="H10" i="2"/>
  <c r="G10" i="2"/>
  <c r="F10" i="2"/>
  <c r="M6" i="18"/>
  <c r="F6" i="18"/>
  <c r="O6" i="3"/>
  <c r="H6" i="3"/>
  <c r="F6" i="20"/>
  <c r="B6" i="20"/>
  <c r="B7" i="1"/>
  <c r="I7" i="1"/>
  <c r="A3" i="8"/>
  <c r="A3" i="7"/>
  <c r="A3" i="5"/>
  <c r="A3" i="6"/>
  <c r="A3" i="14"/>
  <c r="A3" i="15"/>
  <c r="A3" i="13"/>
  <c r="A3" i="12"/>
  <c r="A3" i="11"/>
  <c r="A3" i="2"/>
  <c r="A3" i="18"/>
  <c r="A3" i="17"/>
  <c r="A3" i="3"/>
  <c r="A3" i="20"/>
  <c r="A3" i="1"/>
  <c r="E6" i="6" l="1"/>
  <c r="G6" i="6" s="1"/>
  <c r="E7" i="5" s="1"/>
  <c r="H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<sst xmlns="http://schemas.openxmlformats.org/spreadsheetml/2006/main" count="322" uniqueCount="148">
  <si>
    <t>به ‌نام خدا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</si>
  <si>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</si>
  <si>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</si>
  <si>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</si>
  <si>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</si>
  <si>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</si>
  <si>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</si>
  <si>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</si>
  <si>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</si>
  <si>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</si>
  <si>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</si>
  <si>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</si>
  <si>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جمع</t>
  </si>
  <si>
    <t/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</si>
  <si>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</si>
  <si>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</si>
  <si>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</si>
  <si>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</si>
  <si>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</si>
  <si>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</si>
  <si>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</si>
  <si>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</si>
  <si>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</si>
  <si>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</si>
  <si>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</si>
  <si>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</si>
  <si>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</si>
  <si>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</si>
  <si>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</si>
  <si>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</si>
  <si>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</si>
  <si>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</si>
  <si>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</si>
  <si>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</si>
  <si>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</si>
  <si>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گواهی سپرده  بانکی</t>
  </si>
  <si>
    <t>نرخ سود علی الحساب</t>
  </si>
  <si>
    <t>نرخ شکست</t>
  </si>
  <si>
    <t>خالص ارزش</t>
  </si>
  <si>
    <t>درصد به کل</t>
  </si>
  <si>
    <t>فروش</t>
  </si>
  <si>
    <t xml:space="preserve"> دارایی‌ها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</si>
  <si>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</si>
  <si>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</si>
  <si>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</si>
  <si>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</si>
  <si>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</si>
  <si>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</si>
  <si>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</si>
  <si>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</si>
  <si>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-</t>
  </si>
  <si>
    <t>حساب پاسارگاد درسا</t>
  </si>
  <si>
    <t>2908100164886402</t>
  </si>
  <si>
    <t>کوتاه مدت</t>
  </si>
  <si>
    <t>حساب پاسارگاد رایکا</t>
  </si>
  <si>
    <t>2908100164886401</t>
  </si>
  <si>
    <t xml:space="preserve"> 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</si>
  <si>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</si>
  <si>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</si>
  <si>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</si>
  <si>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</si>
  <si>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 و صندوق‌های سرمایه‌گذاری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</si>
  <si>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</si>
  <si>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</si>
  <si>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</si>
  <si>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</si>
  <si>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</si>
  <si>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</si>
  <si>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</si>
  <si>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اطلاعات مجمع</t>
  </si>
  <si>
    <t>از ابتدای سال مالی تا 1402/05/31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</si>
  <si>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</si>
  <si>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</si>
  <si>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</si>
  <si>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</si>
  <si>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</si>
  <si>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</si>
  <si>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تاریخ دریافت سود</t>
  </si>
  <si>
    <t xml:space="preserve">درآمد سود </t>
  </si>
  <si>
    <t>خالص درآمد</t>
  </si>
  <si>
    <t>خالص بهای فروش</t>
  </si>
  <si>
    <t>ارزش دفتری</t>
  </si>
  <si>
    <t>سود و زیان ناشی از فروش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</si>
  <si>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</si>
  <si>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</si>
  <si>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</si>
  <si>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</si>
  <si>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</si>
  <si>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</si>
  <si>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</si>
  <si>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</si>
  <si>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دارایی</t>
  </si>
  <si>
    <t>درآمد سود</t>
  </si>
  <si>
    <t>درصد از کل درآمد 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</si>
  <si>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</si>
  <si>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</si>
  <si>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</si>
  <si>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</si>
  <si>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‫صندوق سرمایه گذاری نوع دوم رایکا</t>
  </si>
  <si>
    <t>‫صورت وضعیت پورتفوی</t>
  </si>
  <si>
    <t xml:space="preserve">‫صندوق اختصاصی بازار گردانی راتا </t>
  </si>
  <si>
    <r>
      <t>‫</t>
    </r>
    <r>
      <rPr>
        <b/>
        <sz val="12"/>
        <rFont val="B Nazanin"/>
        <charset val="178"/>
      </rPr>
      <t>1</t>
    </r>
    <r>
      <rPr>
        <b/>
        <sz val="12"/>
        <rFont val="Yekan Bakh"/>
      </rPr>
      <t>- سرمایه گذاری ها</t>
    </r>
  </si>
  <si>
    <r>
      <t>‫</t>
    </r>
    <r>
      <rPr>
        <b/>
        <sz val="12"/>
        <rFont val="B Nazanin"/>
        <charset val="178"/>
      </rPr>
      <t>1-1</t>
    </r>
    <r>
      <rPr>
        <b/>
        <sz val="12"/>
        <rFont val="Yekan Bakh"/>
      </rPr>
      <t>- سرمایه گذاری در سهام و حق تقدم سهام</t>
    </r>
  </si>
  <si>
    <t>‫اطلاعات آماری مرتبط با اوراق اختیار فروش تبعی خریداری شده:</t>
  </si>
  <si>
    <t xml:space="preserve">‫صندوق اختصاصی بازارگردانی راتا  </t>
  </si>
  <si>
    <t>‫2-1- سرمایه گذاری در اوراق بهادار با درآمد ثابت یا علی الحساب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</si>
  <si>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</si>
  <si>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</si>
  <si>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‫3-1- سرمایه گذاری در  سپرده بانکی</t>
  </si>
  <si>
    <t>‫3-1- سرمایه گذاری در  گواهی  بانکی</t>
  </si>
  <si>
    <t>‫صورت وضعیت درآمدها</t>
  </si>
  <si>
    <t>‫2- درآمد حاصل از سرمایه گذاری ها</t>
  </si>
  <si>
    <t>‫صندوق اختصاصی بازار گردانی راتا</t>
  </si>
  <si>
    <t>‫1-1-2 -درآمد سود سهام</t>
  </si>
  <si>
    <r>
      <t>‫1-3-2</t>
    </r>
    <r>
      <rPr>
        <sz val="12"/>
        <rFont val="Yekan Bakh"/>
      </rPr>
      <t>-</t>
    </r>
    <r>
      <rPr>
        <b/>
        <sz val="12"/>
        <rFont val="Yekan Bakh"/>
      </rPr>
      <t>سود اوراق بهادار با درآمد ثابت و سپرده بانکی</t>
    </r>
  </si>
  <si>
    <r>
      <t>‫</t>
    </r>
    <r>
      <rPr>
        <b/>
        <sz val="12"/>
        <rFont val="B Nazanin"/>
        <charset val="178"/>
      </rPr>
      <t>3-1-2</t>
    </r>
    <r>
      <rPr>
        <b/>
        <sz val="12"/>
        <rFont val="Yekan Bakh"/>
      </rPr>
      <t xml:space="preserve"> سود(زیان) حاصل از فروش اوراق بهادار</t>
    </r>
  </si>
  <si>
    <t xml:space="preserve">‫صندوق اختصاصای بازار گردانی راتا </t>
  </si>
  <si>
    <t>‫صندوق اختصاصای بازار گردانی راتا</t>
  </si>
  <si>
    <r>
      <t>‫</t>
    </r>
    <r>
      <rPr>
        <b/>
        <sz val="12"/>
        <rFont val="B Nazanin"/>
        <charset val="178"/>
      </rPr>
      <t>2-1-2</t>
    </r>
    <r>
      <rPr>
        <b/>
        <sz val="12"/>
        <rFont val="Yekan Bakh"/>
      </rPr>
      <t xml:space="preserve"> درآمد ناشی از تغییر قیمت اوراق بهادار</t>
    </r>
  </si>
  <si>
    <t>‫4-1-2- درآمد حاصل از سرمایه گذاری در سهام و حق تقدم سهام:</t>
  </si>
  <si>
    <t>1-2درآمد حاصل از سرمایه­گذاری در سهام و حق تقدم سهام و صندوق‌های سرمایه‌گذاری</t>
  </si>
  <si>
    <t>‫2-3-2- درآمد حاصل از سرمایه گذاری در سپرده بانکی و گواهی سپرده:</t>
  </si>
  <si>
    <t>‫4-2- سایر درآمدها:</t>
  </si>
  <si>
    <t>‫         صورت وضعیت درآمدها</t>
  </si>
  <si>
    <t xml:space="preserve">‫               صندوق اختصاصای بازار گردانی راتا       </t>
  </si>
  <si>
    <t>1402/06/31</t>
  </si>
  <si>
    <t>درسا (درسا)</t>
  </si>
  <si>
    <t>نوع دوم رایکا (رایکا)</t>
  </si>
  <si>
    <t>1402/06/01</t>
  </si>
  <si>
    <t>تا</t>
  </si>
  <si>
    <t xml:space="preserve">از </t>
  </si>
  <si>
    <t>از</t>
  </si>
  <si>
    <t>از ابتدای سال مالی تا</t>
  </si>
  <si>
    <t xml:space="preserve">از  </t>
  </si>
  <si>
    <t>از  1402/06/01</t>
  </si>
  <si>
    <t>تا 1402/06/31</t>
  </si>
  <si>
    <t>از ابتدای سال مالی تا 1402/06/31</t>
  </si>
  <si>
    <t>از 1402/06/01 تا  1402/06/31</t>
  </si>
  <si>
    <t>فیروزه آسیا (فیروزا)</t>
  </si>
  <si>
    <t>14,700</t>
  </si>
  <si>
    <t>12,710</t>
  </si>
  <si>
    <t>1402/07/01</t>
  </si>
  <si>
    <t>1402/07/03</t>
  </si>
  <si>
    <t>تعدیل کارمزد کارگزاری</t>
  </si>
  <si>
    <t>1402/07/30</t>
  </si>
  <si>
    <t xml:space="preserve">برای ماه منتهی به 1402/07/30 </t>
  </si>
  <si>
    <t>از ابتدای سال مالی تا 1402/07/30</t>
  </si>
  <si>
    <t>از 1402/07/01 تا 1402/07/30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</si>
</sst>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;\(#,##0\);"/>
    <numFmt numFmtId="166" formatCode="#,##0.00;\(#,##0.00\);"/>
    <numFmt numFmtId="167" formatCode="_(* #,##0_);_(* \(#,##0\);_(* &quot;-&quot;??_);_(@_)"/>
    <numFmt numFmtId="168" formatCode="0.0%"/>
  </numFmts>
  <fonts count="49">
    <font>
      <sz val="11"/>
      <color theme="1"/>
      <name val="B Nazanin"/>
      <family val="2"/>
      <scheme val="minor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2"/>
      <color theme="1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62AC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6"/>
      <color theme="1"/>
      <name val="B Nazanin"/>
      <charset val="178"/>
    </font>
    <font>
      <sz val="11"/>
      <color rgb="FF0062AC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i/>
      <sz val="8"/>
      <color theme="1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Yekan Bakh"/>
    </font>
    <font>
      <b/>
      <sz val="16"/>
      <name val="Yekan Bakh"/>
    </font>
    <font>
      <sz val="11"/>
      <color indexed="8"/>
      <name val="Yekan Bakh"/>
    </font>
    <font>
      <b/>
      <u/>
      <sz val="16"/>
      <name val="Yekan Bakh"/>
    </font>
    <font>
      <b/>
      <sz val="12"/>
      <name val="Yekan Bakh"/>
    </font>
    <font>
      <b/>
      <sz val="12"/>
      <name val="B Nazanin"/>
      <charset val="178"/>
    </font>
    <font>
      <b/>
      <sz val="11"/>
      <name val="Yekan Bakh"/>
    </font>
    <font>
      <sz val="12"/>
      <name val="Yekan Bakh"/>
    </font>
    <font>
      <sz val="10"/>
      <color theme="1"/>
      <name val="Yekan Bakh"/>
    </font>
    <font>
      <sz val="8"/>
      <color theme="1"/>
      <name val="Yekan Bakh"/>
    </font>
    <font>
      <b/>
      <sz val="10"/>
      <color theme="1"/>
      <name val="Yekan Bakh"/>
    </font>
    <font>
      <sz val="11"/>
      <color rgb="FF000000"/>
      <name val="Yekan Bakh"/>
    </font>
    <font>
      <sz val="11"/>
      <color theme="1"/>
      <name val="Yekan Bakh"/>
    </font>
    <font>
      <sz val="10"/>
      <color rgb="FF000000"/>
      <name val="Yekan Bakh"/>
    </font>
    <font>
      <sz val="11"/>
      <color theme="1"/>
      <name val="B Nazanin"/>
      <family val="2"/>
      <scheme val="minor"/>
    </font>
    <font>
      <sz val="11"/>
      <color rgb="FFFF0000"/>
      <name val="B Nazanin"/>
      <charset val="178"/>
    </font>
    <font>
      <sz val="20"/>
      <color rgb="FFFF0000"/>
      <name val="B Nazanin"/>
      <charset val="178"/>
    </font>
    <font>
      <b/>
      <sz val="18"/>
      <color rgb="FFFF0000"/>
      <name val="Yekan Bakh"/>
    </font>
    <font>
      <sz val="10"/>
      <color theme="1"/>
      <name val="B Nazanin"/>
      <charset val="178"/>
    </font>
    <font>
      <b/>
      <sz val="8"/>
      <color theme="1"/>
      <name val="Yekan Bakh"/>
    </font>
    <font>
      <b/>
      <sz val="11"/>
      <color theme="1"/>
      <name val="Yekan Bakh"/>
    </font>
    <font>
      <sz val="11"/>
      <color theme="0" tint="-0.249977111117893"/>
      <name val="B Nazanin"/>
      <charset val="178"/>
    </font>
    <font>
      <b/>
      <sz val="9"/>
      <color theme="0" tint="-0.249977111117893"/>
      <name val="IranSansFaNum"/>
      <charset val="178"/>
    </font>
    <font>
      <sz val="20"/>
      <color theme="0" tint="-0.249977111117893"/>
      <name val="B Nazanin"/>
      <charset val="178"/>
    </font>
    <font>
      <sz val="8"/>
      <color theme="0" tint="-0.249977111117893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3">
    <xf numFmtId="0" fontId="0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299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2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vertical="center" readingOrder="2"/>
    </xf>
    <xf numFmtId="0" fontId="12" fillId="0" borderId="0" xfId="0" applyNumberFormat="1" applyFont="1" applyFill="1" applyBorder="1" applyAlignment="1">
      <alignment vertical="center" readingOrder="2"/>
    </xf>
    <xf numFmtId="0" fontId="9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readingOrder="2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readingOrder="2"/>
    </xf>
    <xf numFmtId="0" fontId="1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readingOrder="2"/>
    </xf>
    <xf numFmtId="0" fontId="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right" vertical="center" readingOrder="2"/>
    </xf>
    <xf numFmtId="0" fontId="18" fillId="0" borderId="0" xfId="0" applyNumberFormat="1" applyFont="1" applyFill="1" applyBorder="1" applyAlignment="1">
      <alignment horizontal="center" vertical="center" readingOrder="2"/>
    </xf>
    <xf numFmtId="0" fontId="18" fillId="0" borderId="0" xfId="0" applyNumberFormat="1" applyFont="1" applyFill="1" applyBorder="1" applyAlignment="1">
      <alignment horizontal="right" vertical="center" readingOrder="2"/>
    </xf>
    <xf numFmtId="165" fontId="18" fillId="0" borderId="0" xfId="0" applyNumberFormat="1" applyFont="1" applyFill="1" applyBorder="1" applyAlignment="1">
      <alignment horizontal="center" vertical="center" readingOrder="2"/>
    </xf>
    <xf numFmtId="166" fontId="18" fillId="0" borderId="0" xfId="0" applyNumberFormat="1" applyFont="1" applyFill="1" applyBorder="1" applyAlignment="1">
      <alignment horizontal="center" vertical="center" readingOrder="2"/>
    </xf>
    <xf numFmtId="0" fontId="6" fillId="0" borderId="0" xfId="0" applyNumberFormat="1" applyFont="1" applyFill="1" applyBorder="1" applyAlignment="1">
      <alignment vertical="center"/>
    </xf>
    <xf numFmtId="166" fontId="19" fillId="0" borderId="0" xfId="0" applyNumberFormat="1" applyFont="1" applyFill="1" applyBorder="1" applyAlignment="1">
      <alignment horizontal="center" vertical="center" readingOrder="2"/>
    </xf>
    <xf numFmtId="0" fontId="13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right" vertical="center" readingOrder="1"/>
    </xf>
    <xf numFmtId="0" fontId="18" fillId="0" borderId="0" xfId="0" applyNumberFormat="1" applyFont="1" applyFill="1" applyBorder="1" applyAlignment="1">
      <alignment horizontal="right" vertical="center" readingOrder="1"/>
    </xf>
    <xf numFmtId="49" fontId="18" fillId="0" borderId="0" xfId="0" applyNumberFormat="1" applyFont="1" applyFill="1" applyBorder="1" applyAlignment="1">
      <alignment horizontal="right" vertical="center" readingOrder="2"/>
    </xf>
    <xf numFmtId="166" fontId="20" fillId="0" borderId="0" xfId="0" applyNumberFormat="1" applyFont="1" applyFill="1" applyBorder="1" applyAlignment="1">
      <alignment horizontal="center" vertical="center" readingOrder="2"/>
    </xf>
    <xf numFmtId="0" fontId="6" fillId="0" borderId="0" xfId="0" applyNumberFormat="1" applyFont="1" applyFill="1" applyBorder="1" applyAlignment="1">
      <alignment horizontal="right" vertical="center"/>
    </xf>
    <xf numFmtId="166" fontId="21" fillId="0" borderId="0" xfId="0" applyNumberFormat="1" applyFont="1" applyFill="1" applyBorder="1" applyAlignment="1">
      <alignment horizontal="center" vertical="center" wrapText="1" readingOrder="2"/>
    </xf>
    <xf numFmtId="166" fontId="21" fillId="0" borderId="0" xfId="0" applyNumberFormat="1" applyFont="1" applyFill="1" applyBorder="1" applyAlignment="1">
      <alignment horizontal="center" vertical="center" readingOrder="2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 readingOrder="2"/>
    </xf>
    <xf numFmtId="0" fontId="4" fillId="0" borderId="0" xfId="0" applyNumberFormat="1" applyFont="1" applyFill="1" applyBorder="1" applyAlignment="1">
      <alignment horizontal="center" vertical="center" readingOrder="2"/>
    </xf>
    <xf numFmtId="0" fontId="4" fillId="0" borderId="0" xfId="0" applyNumberFormat="1" applyFont="1" applyFill="1" applyBorder="1" applyAlignment="1">
      <alignment horizontal="center" vertical="center" wrapText="1" readingOrder="2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 readingOrder="2"/>
    </xf>
    <xf numFmtId="0" fontId="2" fillId="0" borderId="0" xfId="0" applyNumberFormat="1" applyFont="1" applyFill="1" applyBorder="1" applyAlignment="1">
      <alignment vertical="center" readingOrder="2"/>
    </xf>
    <xf numFmtId="0" fontId="6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vertical="center" wrapText="1" readingOrder="2"/>
    </xf>
    <xf numFmtId="0" fontId="33" fillId="2" borderId="0" xfId="0" applyNumberFormat="1" applyFont="1" applyFill="1" applyBorder="1" applyAlignment="1">
      <alignment horizontal="right" vertical="center"/>
    </xf>
    <xf numFmtId="166" fontId="33" fillId="2" borderId="0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/>
    <xf numFmtId="0" fontId="26" fillId="2" borderId="0" xfId="0" applyFont="1" applyFill="1" applyBorder="1" applyAlignment="1"/>
    <xf numFmtId="0" fontId="26" fillId="2" borderId="7" xfId="0" applyFont="1" applyFill="1" applyBorder="1" applyAlignment="1"/>
    <xf numFmtId="0" fontId="9" fillId="2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37" fontId="25" fillId="0" borderId="0" xfId="0" applyNumberFormat="1" applyFont="1" applyFill="1" applyBorder="1" applyAlignment="1">
      <alignment vertical="center"/>
    </xf>
    <xf numFmtId="37" fontId="30" fillId="0" borderId="0" xfId="0" applyNumberFormat="1" applyFont="1" applyFill="1" applyBorder="1" applyAlignment="1">
      <alignment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vertical="center"/>
    </xf>
    <xf numFmtId="0" fontId="9" fillId="3" borderId="0" xfId="0" applyNumberFormat="1" applyFont="1" applyFill="1" applyBorder="1"/>
    <xf numFmtId="0" fontId="32" fillId="4" borderId="2" xfId="0" applyNumberFormat="1" applyFont="1" applyFill="1" applyBorder="1" applyAlignment="1">
      <alignment horizontal="center" vertical="center" readingOrder="2"/>
    </xf>
    <xf numFmtId="0" fontId="32" fillId="2" borderId="3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/>
    <xf numFmtId="0" fontId="6" fillId="4" borderId="0" xfId="0" applyNumberFormat="1" applyFont="1" applyFill="1" applyBorder="1"/>
    <xf numFmtId="0" fontId="13" fillId="2" borderId="0" xfId="0" applyNumberFormat="1" applyFont="1" applyFill="1" applyBorder="1"/>
    <xf numFmtId="0" fontId="13" fillId="4" borderId="0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13" fillId="4" borderId="0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5" fillId="4" borderId="0" xfId="0" applyNumberFormat="1" applyFont="1" applyFill="1" applyBorder="1" applyAlignment="1">
      <alignment vertical="center" readingOrder="2"/>
    </xf>
    <xf numFmtId="0" fontId="35" fillId="0" borderId="1" xfId="0" applyNumberFormat="1" applyFont="1" applyFill="1" applyBorder="1" applyAlignment="1">
      <alignment horizontal="right" vertical="center" readingOrder="2"/>
    </xf>
    <xf numFmtId="0" fontId="35" fillId="0" borderId="1" xfId="0" applyNumberFormat="1" applyFont="1" applyFill="1" applyBorder="1" applyAlignment="1">
      <alignment horizontal="center" vertical="center" readingOrder="2"/>
    </xf>
    <xf numFmtId="0" fontId="35" fillId="2" borderId="10" xfId="0" applyNumberFormat="1" applyFont="1" applyFill="1" applyBorder="1" applyAlignment="1">
      <alignment horizontal="center" vertical="center" readingOrder="2"/>
    </xf>
    <xf numFmtId="0" fontId="35" fillId="4" borderId="10" xfId="0" applyNumberFormat="1" applyFont="1" applyFill="1" applyBorder="1" applyAlignment="1">
      <alignment horizontal="center" vertical="center" readingOrder="2"/>
    </xf>
    <xf numFmtId="0" fontId="35" fillId="4" borderId="10" xfId="0" applyNumberFormat="1" applyFont="1" applyFill="1" applyBorder="1" applyAlignment="1">
      <alignment vertical="center" readingOrder="2"/>
    </xf>
    <xf numFmtId="0" fontId="36" fillId="4" borderId="10" xfId="0" applyNumberFormat="1" applyFont="1" applyFill="1" applyBorder="1" applyAlignment="1">
      <alignment vertical="center"/>
    </xf>
    <xf numFmtId="0" fontId="35" fillId="2" borderId="10" xfId="0" applyNumberFormat="1" applyFont="1" applyFill="1" applyBorder="1" applyAlignment="1">
      <alignment vertical="center" readingOrder="2"/>
    </xf>
    <xf numFmtId="0" fontId="35" fillId="4" borderId="10" xfId="0" applyNumberFormat="1" applyFont="1" applyFill="1" applyBorder="1" applyAlignment="1">
      <alignment horizontal="right" vertical="center" readingOrder="2"/>
    </xf>
    <xf numFmtId="0" fontId="36" fillId="0" borderId="10" xfId="0" applyNumberFormat="1" applyFont="1" applyFill="1" applyBorder="1"/>
    <xf numFmtId="0" fontId="36" fillId="2" borderId="10" xfId="0" applyNumberFormat="1" applyFont="1" applyFill="1" applyBorder="1" applyAlignment="1">
      <alignment horizontal="center" vertical="center"/>
    </xf>
    <xf numFmtId="0" fontId="36" fillId="2" borderId="10" xfId="0" applyNumberFormat="1" applyFont="1" applyFill="1" applyBorder="1" applyAlignment="1">
      <alignment horizontal="right" vertical="center"/>
    </xf>
    <xf numFmtId="0" fontId="36" fillId="0" borderId="10" xfId="0" applyNumberFormat="1" applyFont="1" applyFill="1" applyBorder="1" applyAlignment="1">
      <alignment vertical="center"/>
    </xf>
    <xf numFmtId="0" fontId="9" fillId="4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37" fillId="0" borderId="10" xfId="0" applyNumberFormat="1" applyFont="1" applyFill="1" applyBorder="1" applyAlignment="1">
      <alignment horizontal="center" vertical="center" readingOrder="2"/>
    </xf>
    <xf numFmtId="0" fontId="36" fillId="0" borderId="10" xfId="0" applyNumberFormat="1" applyFont="1" applyFill="1" applyBorder="1" applyAlignment="1">
      <alignment horizontal="center"/>
    </xf>
    <xf numFmtId="0" fontId="35" fillId="4" borderId="10" xfId="0" applyNumberFormat="1" applyFont="1" applyFill="1" applyBorder="1" applyAlignment="1">
      <alignment horizontal="center" vertical="center" readingOrder="2"/>
    </xf>
    <xf numFmtId="0" fontId="36" fillId="2" borderId="10" xfId="0" applyNumberFormat="1" applyFont="1" applyFill="1" applyBorder="1" applyAlignment="1">
      <alignment vertical="center"/>
    </xf>
    <xf numFmtId="0" fontId="39" fillId="0" borderId="0" xfId="0" applyNumberFormat="1" applyFont="1" applyFill="1" applyBorder="1"/>
    <xf numFmtId="0" fontId="40" fillId="0" borderId="0" xfId="0" applyNumberFormat="1" applyFont="1" applyFill="1" applyBorder="1" applyAlignment="1">
      <alignment vertical="top"/>
    </xf>
    <xf numFmtId="37" fontId="41" fillId="2" borderId="0" xfId="0" applyNumberFormat="1" applyFont="1" applyFill="1" applyBorder="1" applyAlignment="1">
      <alignment vertical="center"/>
    </xf>
    <xf numFmtId="0" fontId="40" fillId="0" borderId="0" xfId="0" applyNumberFormat="1" applyFont="1" applyFill="1" applyBorder="1" applyAlignment="1">
      <alignment vertical="top" wrapText="1"/>
    </xf>
    <xf numFmtId="0" fontId="33" fillId="0" borderId="0" xfId="0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 readingOrder="2"/>
    </xf>
    <xf numFmtId="0" fontId="32" fillId="2" borderId="4" xfId="0" applyNumberFormat="1" applyFont="1" applyFill="1" applyBorder="1" applyAlignment="1">
      <alignment horizontal="center" vertical="center" readingOrder="2"/>
    </xf>
    <xf numFmtId="0" fontId="32" fillId="2" borderId="2" xfId="0" applyNumberFormat="1" applyFont="1" applyFill="1" applyBorder="1" applyAlignment="1">
      <alignment horizontal="center" vertical="center" readingOrder="2"/>
    </xf>
    <xf numFmtId="0" fontId="32" fillId="2" borderId="5" xfId="0" applyNumberFormat="1" applyFont="1" applyFill="1" applyBorder="1" applyAlignment="1">
      <alignment horizontal="center" vertical="center" readingOrder="2"/>
    </xf>
    <xf numFmtId="0" fontId="32" fillId="0" borderId="0" xfId="0" applyNumberFormat="1" applyFont="1" applyFill="1" applyBorder="1" applyAlignment="1">
      <alignment horizontal="center" vertical="center" wrapText="1" readingOrder="2"/>
    </xf>
    <xf numFmtId="0" fontId="32" fillId="2" borderId="8" xfId="0" applyNumberFormat="1" applyFont="1" applyFill="1" applyBorder="1" applyAlignment="1">
      <alignment horizontal="center" vertical="center" wrapText="1" readingOrder="2"/>
    </xf>
    <xf numFmtId="0" fontId="32" fillId="2" borderId="1" xfId="0" applyNumberFormat="1" applyFont="1" applyFill="1" applyBorder="1" applyAlignment="1">
      <alignment horizontal="center" vertical="center" wrapText="1" readingOrder="2"/>
    </xf>
    <xf numFmtId="0" fontId="32" fillId="2" borderId="9" xfId="0" applyNumberFormat="1" applyFont="1" applyFill="1" applyBorder="1" applyAlignment="1">
      <alignment horizontal="center" vertical="center" wrapText="1" readingOrder="2"/>
    </xf>
    <xf numFmtId="0" fontId="32" fillId="2" borderId="8" xfId="0" applyNumberFormat="1" applyFont="1" applyFill="1" applyBorder="1" applyAlignment="1">
      <alignment horizontal="center" vertical="center" readingOrder="2"/>
    </xf>
    <xf numFmtId="0" fontId="32" fillId="2" borderId="1" xfId="0" applyNumberFormat="1" applyFont="1" applyFill="1" applyBorder="1" applyAlignment="1">
      <alignment horizontal="center" vertical="center" readingOrder="2"/>
    </xf>
    <xf numFmtId="0" fontId="32" fillId="2" borderId="9" xfId="0" applyNumberFormat="1" applyFont="1" applyFill="1" applyBorder="1" applyAlignment="1">
      <alignment horizontal="center" vertical="center" readingOrder="2"/>
    </xf>
    <xf numFmtId="0" fontId="32" fillId="2" borderId="4" xfId="0" applyNumberFormat="1" applyFont="1" applyFill="1" applyBorder="1" applyAlignment="1">
      <alignment horizontal="center" vertical="center" wrapText="1" readingOrder="2"/>
    </xf>
    <xf numFmtId="0" fontId="32" fillId="2" borderId="2" xfId="0" applyNumberFormat="1" applyFont="1" applyFill="1" applyBorder="1" applyAlignment="1">
      <alignment horizontal="center" vertical="center" wrapText="1" readingOrder="2"/>
    </xf>
    <xf numFmtId="0" fontId="32" fillId="2" borderId="5" xfId="0" applyNumberFormat="1" applyFont="1" applyFill="1" applyBorder="1" applyAlignment="1">
      <alignment horizontal="center" vertical="center" wrapText="1" readingOrder="2"/>
    </xf>
    <xf numFmtId="0" fontId="43" fillId="2" borderId="13" xfId="0" applyNumberFormat="1" applyFont="1" applyFill="1" applyBorder="1" applyAlignment="1">
      <alignment horizontal="center" vertical="center"/>
    </xf>
    <xf numFmtId="0" fontId="43" fillId="2" borderId="19" xfId="0" applyNumberFormat="1" applyFont="1" applyFill="1" applyBorder="1" applyAlignment="1">
      <alignment horizontal="center" vertical="center"/>
    </xf>
    <xf numFmtId="0" fontId="34" fillId="2" borderId="0" xfId="0" applyNumberFormat="1" applyFont="1" applyFill="1" applyBorder="1" applyAlignment="1">
      <alignment horizontal="center" vertical="center" wrapText="1" readingOrder="2"/>
    </xf>
    <xf numFmtId="0" fontId="34" fillId="2" borderId="21" xfId="0" applyNumberFormat="1" applyFont="1" applyFill="1" applyBorder="1" applyAlignment="1">
      <alignment horizontal="center" vertical="center" wrapText="1" readingOrder="2"/>
    </xf>
    <xf numFmtId="0" fontId="34" fillId="2" borderId="22" xfId="0" applyNumberFormat="1" applyFont="1" applyFill="1" applyBorder="1" applyAlignment="1">
      <alignment horizontal="center" vertical="center" wrapText="1" readingOrder="2"/>
    </xf>
    <xf numFmtId="0" fontId="34" fillId="2" borderId="0" xfId="0" applyNumberFormat="1" applyFont="1" applyFill="1" applyBorder="1" applyAlignment="1">
      <alignment horizontal="center" vertical="center" readingOrder="2"/>
    </xf>
    <xf numFmtId="0" fontId="32" fillId="0" borderId="2" xfId="0" applyNumberFormat="1" applyFont="1" applyFill="1" applyBorder="1" applyAlignment="1">
      <alignment horizontal="center" vertical="center" readingOrder="2"/>
    </xf>
    <xf numFmtId="0" fontId="43" fillId="2" borderId="21" xfId="0" applyNumberFormat="1" applyFont="1" applyFill="1" applyBorder="1" applyAlignment="1">
      <alignment horizontal="center" vertical="center"/>
    </xf>
    <xf numFmtId="165" fontId="43" fillId="2" borderId="22" xfId="0" applyNumberFormat="1" applyFont="1" applyFill="1" applyBorder="1" applyAlignment="1">
      <alignment horizontal="center" vertical="center"/>
    </xf>
    <xf numFmtId="166" fontId="43" fillId="2" borderId="22" xfId="0" applyNumberFormat="1" applyFont="1" applyFill="1" applyBorder="1" applyAlignment="1">
      <alignment horizontal="center" vertical="center"/>
    </xf>
    <xf numFmtId="165" fontId="43" fillId="2" borderId="19" xfId="0" applyNumberFormat="1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horizontal="center" vertical="center"/>
    </xf>
    <xf numFmtId="167" fontId="33" fillId="0" borderId="0" xfId="1" applyNumberFormat="1" applyFont="1" applyFill="1" applyBorder="1" applyAlignment="1">
      <alignment horizontal="center" vertical="center"/>
    </xf>
    <xf numFmtId="0" fontId="33" fillId="3" borderId="10" xfId="0" applyNumberFormat="1" applyFont="1" applyFill="1" applyBorder="1" applyAlignment="1">
      <alignment horizontal="center" vertical="center"/>
    </xf>
    <xf numFmtId="165" fontId="33" fillId="3" borderId="10" xfId="0" applyNumberFormat="1" applyFont="1" applyFill="1" applyBorder="1" applyAlignment="1">
      <alignment horizontal="center" vertical="center"/>
    </xf>
    <xf numFmtId="166" fontId="33" fillId="3" borderId="10" xfId="0" applyNumberFormat="1" applyFont="1" applyFill="1" applyBorder="1" applyAlignment="1">
      <alignment horizontal="center" vertical="center"/>
    </xf>
    <xf numFmtId="0" fontId="33" fillId="0" borderId="16" xfId="0" applyNumberFormat="1" applyFont="1" applyFill="1" applyBorder="1" applyAlignment="1">
      <alignment horizontal="center" vertical="center"/>
    </xf>
    <xf numFmtId="0" fontId="33" fillId="0" borderId="18" xfId="0" applyNumberFormat="1" applyFont="1" applyFill="1" applyBorder="1" applyAlignment="1">
      <alignment horizontal="center" vertical="center"/>
    </xf>
    <xf numFmtId="165" fontId="33" fillId="0" borderId="18" xfId="0" applyNumberFormat="1" applyFont="1" applyFill="1" applyBorder="1" applyAlignment="1">
      <alignment horizontal="center" vertical="center"/>
    </xf>
    <xf numFmtId="166" fontId="33" fillId="0" borderId="18" xfId="0" applyNumberFormat="1" applyFont="1" applyFill="1" applyBorder="1" applyAlignment="1">
      <alignment horizontal="center" vertical="center"/>
    </xf>
    <xf numFmtId="0" fontId="33" fillId="0" borderId="12" xfId="0" applyNumberFormat="1" applyFont="1" applyFill="1" applyBorder="1" applyAlignment="1">
      <alignment horizontal="center" vertical="center"/>
    </xf>
    <xf numFmtId="165" fontId="33" fillId="0" borderId="10" xfId="0" applyNumberFormat="1" applyFont="1" applyFill="1" applyBorder="1" applyAlignment="1">
      <alignment horizontal="center" vertical="center"/>
    </xf>
    <xf numFmtId="166" fontId="33" fillId="0" borderId="10" xfId="0" applyNumberFormat="1" applyFont="1" applyFill="1" applyBorder="1" applyAlignment="1">
      <alignment horizontal="center" vertical="center"/>
    </xf>
    <xf numFmtId="167" fontId="43" fillId="2" borderId="19" xfId="1" applyNumberFormat="1" applyFont="1" applyFill="1" applyBorder="1" applyAlignment="1">
      <alignment horizontal="center" vertical="center"/>
    </xf>
    <xf numFmtId="0" fontId="33" fillId="3" borderId="10" xfId="0" applyNumberFormat="1" applyFont="1" applyFill="1" applyBorder="1" applyAlignment="1">
      <alignment horizontal="right" vertical="center"/>
    </xf>
    <xf numFmtId="0" fontId="34" fillId="2" borderId="23" xfId="0" applyNumberFormat="1" applyFont="1" applyFill="1" applyBorder="1" applyAlignment="1">
      <alignment horizontal="center" vertical="center" wrapText="1" readingOrder="2"/>
    </xf>
    <xf numFmtId="0" fontId="32" fillId="2" borderId="23" xfId="0" applyNumberFormat="1" applyFont="1" applyFill="1" applyBorder="1" applyAlignment="1">
      <alignment horizontal="center" vertical="center" wrapText="1" readingOrder="2"/>
    </xf>
    <xf numFmtId="167" fontId="34" fillId="2" borderId="22" xfId="1" applyNumberFormat="1" applyFont="1" applyFill="1" applyBorder="1" applyAlignment="1">
      <alignment horizontal="center" vertical="center" wrapText="1" readingOrder="2"/>
    </xf>
    <xf numFmtId="0" fontId="32" fillId="2" borderId="19" xfId="0" applyNumberFormat="1" applyFont="1" applyFill="1" applyBorder="1" applyAlignment="1">
      <alignment horizontal="center" vertical="center"/>
    </xf>
    <xf numFmtId="0" fontId="34" fillId="2" borderId="19" xfId="0" applyNumberFormat="1" applyFont="1" applyFill="1" applyBorder="1" applyAlignment="1">
      <alignment horizontal="center" vertical="center"/>
    </xf>
    <xf numFmtId="0" fontId="34" fillId="2" borderId="19" xfId="0" applyNumberFormat="1" applyFont="1" applyFill="1" applyBorder="1" applyAlignment="1">
      <alignment horizontal="left" vertical="center"/>
    </xf>
    <xf numFmtId="0" fontId="34" fillId="2" borderId="19" xfId="0" applyNumberFormat="1" applyFont="1" applyFill="1" applyBorder="1" applyAlignment="1">
      <alignment horizontal="right" vertical="center"/>
    </xf>
    <xf numFmtId="166" fontId="33" fillId="3" borderId="19" xfId="0" applyNumberFormat="1" applyFont="1" applyFill="1" applyBorder="1" applyAlignment="1">
      <alignment horizontal="center" vertical="center"/>
    </xf>
    <xf numFmtId="165" fontId="33" fillId="3" borderId="19" xfId="0" applyNumberFormat="1" applyFont="1" applyFill="1" applyBorder="1" applyAlignment="1">
      <alignment horizontal="center" vertical="center"/>
    </xf>
    <xf numFmtId="166" fontId="33" fillId="3" borderId="20" xfId="0" applyNumberFormat="1" applyFont="1" applyFill="1" applyBorder="1" applyAlignment="1">
      <alignment horizontal="center" vertical="center"/>
    </xf>
    <xf numFmtId="0" fontId="37" fillId="0" borderId="10" xfId="0" applyNumberFormat="1" applyFont="1" applyFill="1" applyBorder="1" applyAlignment="1">
      <alignment vertical="center" readingOrder="2"/>
    </xf>
    <xf numFmtId="0" fontId="37" fillId="0" borderId="10" xfId="0" applyNumberFormat="1" applyFont="1" applyFill="1" applyBorder="1" applyAlignment="1">
      <alignment horizontal="right" vertical="center" readingOrder="2"/>
    </xf>
    <xf numFmtId="0" fontId="37" fillId="0" borderId="10" xfId="0" applyNumberFormat="1" applyFont="1" applyFill="1" applyBorder="1" applyAlignment="1">
      <alignment horizontal="left" vertical="center" readingOrder="2"/>
    </xf>
    <xf numFmtId="0" fontId="36" fillId="0" borderId="10" xfId="0" applyNumberFormat="1" applyFont="1" applyFill="1" applyBorder="1" applyAlignment="1">
      <alignment horizontal="right"/>
    </xf>
    <xf numFmtId="0" fontId="36" fillId="0" borderId="10" xfId="0" applyNumberFormat="1" applyFont="1" applyFill="1" applyBorder="1" applyAlignment="1">
      <alignment horizontal="left"/>
    </xf>
    <xf numFmtId="0" fontId="36" fillId="3" borderId="10" xfId="0" applyNumberFormat="1" applyFont="1" applyFill="1" applyBorder="1"/>
    <xf numFmtId="167" fontId="36" fillId="3" borderId="10" xfId="1" applyNumberFormat="1" applyFont="1" applyFill="1" applyBorder="1"/>
    <xf numFmtId="0" fontId="35" fillId="4" borderId="10" xfId="0" applyNumberFormat="1" applyFont="1" applyFill="1" applyBorder="1" applyAlignment="1">
      <alignment horizontal="left" vertical="center" readingOrder="2"/>
    </xf>
    <xf numFmtId="166" fontId="33" fillId="3" borderId="0" xfId="0" applyNumberFormat="1" applyFont="1" applyFill="1" applyBorder="1" applyAlignment="1">
      <alignment horizontal="center" vertical="center"/>
    </xf>
    <xf numFmtId="165" fontId="33" fillId="3" borderId="0" xfId="0" applyNumberFormat="1" applyFont="1" applyFill="1" applyBorder="1" applyAlignment="1">
      <alignment horizontal="center" vertical="center"/>
    </xf>
    <xf numFmtId="164" fontId="44" fillId="2" borderId="10" xfId="1" applyFont="1" applyFill="1" applyBorder="1" applyAlignment="1">
      <alignment horizontal="center" vertical="center"/>
    </xf>
    <xf numFmtId="164" fontId="44" fillId="2" borderId="10" xfId="1" applyNumberFormat="1" applyFont="1" applyFill="1" applyBorder="1" applyAlignment="1">
      <alignment horizontal="center" vertical="center"/>
    </xf>
    <xf numFmtId="0" fontId="33" fillId="3" borderId="0" xfId="0" applyNumberFormat="1" applyFont="1" applyFill="1" applyBorder="1" applyAlignment="1">
      <alignment horizontal="center" vertical="center"/>
    </xf>
    <xf numFmtId="165" fontId="44" fillId="2" borderId="10" xfId="1" applyNumberFormat="1" applyFont="1" applyFill="1" applyBorder="1" applyAlignment="1">
      <alignment horizontal="center" vertical="center"/>
    </xf>
    <xf numFmtId="1" fontId="33" fillId="0" borderId="10" xfId="0" applyNumberFormat="1" applyFont="1" applyFill="1" applyBorder="1" applyAlignment="1">
      <alignment horizontal="center" vertical="center"/>
    </xf>
    <xf numFmtId="0" fontId="36" fillId="4" borderId="11" xfId="0" applyNumberFormat="1" applyFont="1" applyFill="1" applyBorder="1" applyAlignment="1">
      <alignment vertical="center"/>
    </xf>
    <xf numFmtId="0" fontId="36" fillId="4" borderId="12" xfId="0" applyNumberFormat="1" applyFont="1" applyFill="1" applyBorder="1" applyAlignment="1">
      <alignment vertical="center"/>
    </xf>
    <xf numFmtId="0" fontId="36" fillId="4" borderId="0" xfId="0" applyNumberFormat="1" applyFont="1" applyFill="1" applyBorder="1" applyAlignment="1">
      <alignment vertical="center"/>
    </xf>
    <xf numFmtId="37" fontId="9" fillId="0" borderId="0" xfId="0" applyNumberFormat="1" applyFont="1" applyFill="1" applyBorder="1"/>
    <xf numFmtId="37" fontId="42" fillId="0" borderId="0" xfId="0" applyNumberFormat="1" applyFont="1" applyFill="1" applyBorder="1"/>
    <xf numFmtId="37" fontId="9" fillId="0" borderId="0" xfId="0" applyNumberFormat="1" applyFont="1" applyFill="1" applyBorder="1" applyAlignment="1">
      <alignment horizontal="center" vertical="center" readingOrder="2"/>
    </xf>
    <xf numFmtId="37" fontId="32" fillId="0" borderId="1" xfId="0" applyNumberFormat="1" applyFont="1" applyFill="1" applyBorder="1" applyAlignment="1">
      <alignment horizontal="center" vertical="center"/>
    </xf>
    <xf numFmtId="37" fontId="33" fillId="0" borderId="0" xfId="0" applyNumberFormat="1" applyFont="1" applyFill="1" applyBorder="1" applyAlignment="1">
      <alignment horizontal="center" vertical="center"/>
    </xf>
    <xf numFmtId="37" fontId="43" fillId="2" borderId="0" xfId="0" applyNumberFormat="1" applyFont="1" applyFill="1" applyBorder="1" applyAlignment="1">
      <alignment horizontal="center" vertical="center"/>
    </xf>
    <xf numFmtId="37" fontId="9" fillId="0" borderId="0" xfId="0" applyNumberFormat="1" applyFont="1" applyFill="1" applyBorder="1" applyAlignment="1">
      <alignment vertical="center"/>
    </xf>
    <xf numFmtId="168" fontId="43" fillId="2" borderId="20" xfId="2" applyNumberFormat="1" applyFont="1" applyFill="1" applyBorder="1" applyAlignment="1">
      <alignment horizontal="center" vertical="center"/>
    </xf>
    <xf numFmtId="168" fontId="43" fillId="2" borderId="19" xfId="0" applyNumberFormat="1" applyFont="1" applyFill="1" applyBorder="1" applyAlignment="1">
      <alignment horizontal="center" vertical="center"/>
    </xf>
    <xf numFmtId="0" fontId="43" fillId="4" borderId="13" xfId="0" applyNumberFormat="1" applyFont="1" applyFill="1" applyBorder="1" applyAlignment="1">
      <alignment horizontal="right" vertical="center"/>
    </xf>
    <xf numFmtId="166" fontId="33" fillId="4" borderId="19" xfId="0" applyNumberFormat="1" applyFont="1" applyFill="1" applyBorder="1" applyAlignment="1">
      <alignment horizontal="center" vertical="center"/>
    </xf>
    <xf numFmtId="167" fontId="44" fillId="3" borderId="10" xfId="0" applyNumberFormat="1" applyFont="1" applyFill="1" applyBorder="1"/>
    <xf numFmtId="0" fontId="44" fillId="3" borderId="10" xfId="0" applyNumberFormat="1" applyFont="1" applyFill="1" applyBorder="1" applyAlignment="1">
      <alignment horizontal="right"/>
    </xf>
    <xf numFmtId="9" fontId="44" fillId="2" borderId="10" xfId="2" applyNumberFormat="1" applyFont="1" applyFill="1" applyBorder="1" applyAlignment="1">
      <alignment horizontal="center" vertical="center"/>
    </xf>
    <xf numFmtId="165" fontId="44" fillId="2" borderId="10" xfId="1" applyNumberFormat="1" applyFont="1" applyFill="1" applyBorder="1" applyAlignment="1">
      <alignment vertical="center"/>
    </xf>
    <xf numFmtId="164" fontId="44" fillId="2" borderId="10" xfId="1" applyFont="1" applyFill="1" applyBorder="1" applyAlignment="1">
      <alignment vertical="center"/>
    </xf>
    <xf numFmtId="0" fontId="35" fillId="4" borderId="0" xfId="0" applyNumberFormat="1" applyFont="1" applyFill="1" applyBorder="1" applyAlignment="1">
      <alignment horizontal="center" vertical="center" readingOrder="2"/>
    </xf>
    <xf numFmtId="166" fontId="33" fillId="4" borderId="22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top"/>
    </xf>
    <xf numFmtId="37" fontId="24" fillId="2" borderId="4" xfId="0" applyNumberFormat="1" applyFont="1" applyFill="1" applyBorder="1" applyAlignment="1">
      <alignment horizontal="center" vertical="center"/>
    </xf>
    <xf numFmtId="37" fontId="24" fillId="2" borderId="2" xfId="0" applyNumberFormat="1" applyFont="1" applyFill="1" applyBorder="1" applyAlignment="1">
      <alignment horizontal="center" vertical="center"/>
    </xf>
    <xf numFmtId="37" fontId="24" fillId="2" borderId="6" xfId="0" applyNumberFormat="1" applyFont="1" applyFill="1" applyBorder="1" applyAlignment="1">
      <alignment horizontal="center" vertical="center"/>
    </xf>
    <xf numFmtId="37" fontId="24" fillId="2" borderId="0" xfId="0" applyNumberFormat="1" applyFont="1" applyFill="1" applyBorder="1" applyAlignment="1">
      <alignment horizontal="center" vertical="center"/>
    </xf>
    <xf numFmtId="37" fontId="24" fillId="2" borderId="8" xfId="0" applyNumberFormat="1" applyFont="1" applyFill="1" applyBorder="1" applyAlignment="1">
      <alignment horizontal="center" vertical="center"/>
    </xf>
    <xf numFmtId="37" fontId="24" fillId="2" borderId="1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37" fontId="32" fillId="0" borderId="2" xfId="0" applyNumberFormat="1" applyFont="1" applyFill="1" applyBorder="1" applyAlignment="1">
      <alignment horizontal="center" vertical="center" readingOrder="2"/>
    </xf>
    <xf numFmtId="37" fontId="32" fillId="0" borderId="1" xfId="0" applyNumberFormat="1" applyFont="1" applyFill="1" applyBorder="1" applyAlignment="1">
      <alignment horizontal="center" vertical="center" readingOrder="2"/>
    </xf>
    <xf numFmtId="37" fontId="28" fillId="2" borderId="8" xfId="0" applyNumberFormat="1" applyFont="1" applyFill="1" applyBorder="1" applyAlignment="1">
      <alignment horizontal="center" vertical="center"/>
    </xf>
    <xf numFmtId="37" fontId="26" fillId="2" borderId="1" xfId="0" applyNumberFormat="1" applyFont="1" applyFill="1" applyBorder="1" applyAlignment="1">
      <alignment horizontal="center"/>
    </xf>
    <xf numFmtId="37" fontId="26" fillId="2" borderId="9" xfId="0" applyNumberFormat="1" applyFont="1" applyFill="1" applyBorder="1" applyAlignment="1">
      <alignment horizontal="center"/>
    </xf>
    <xf numFmtId="37" fontId="25" fillId="2" borderId="4" xfId="0" applyNumberFormat="1" applyFont="1" applyFill="1" applyBorder="1" applyAlignment="1">
      <alignment horizontal="center" vertical="center"/>
    </xf>
    <xf numFmtId="37" fontId="26" fillId="2" borderId="2" xfId="0" applyNumberFormat="1" applyFont="1" applyFill="1" applyBorder="1" applyAlignment="1">
      <alignment horizontal="center"/>
    </xf>
    <xf numFmtId="37" fontId="26" fillId="2" borderId="5" xfId="0" applyNumberFormat="1" applyFont="1" applyFill="1" applyBorder="1" applyAlignment="1">
      <alignment horizontal="center"/>
    </xf>
    <xf numFmtId="37" fontId="25" fillId="2" borderId="6" xfId="0" applyNumberFormat="1" applyFont="1" applyFill="1" applyBorder="1" applyAlignment="1">
      <alignment horizontal="center" vertical="center"/>
    </xf>
    <xf numFmtId="37" fontId="26" fillId="2" borderId="0" xfId="0" applyNumberFormat="1" applyFont="1" applyFill="1" applyBorder="1" applyAlignment="1">
      <alignment horizontal="center"/>
    </xf>
    <xf numFmtId="37" fontId="26" fillId="2" borderId="7" xfId="0" applyNumberFormat="1" applyFont="1" applyFill="1" applyBorder="1" applyAlignment="1">
      <alignment horizontal="center"/>
    </xf>
    <xf numFmtId="37" fontId="32" fillId="0" borderId="0" xfId="0" applyNumberFormat="1" applyFont="1" applyFill="1" applyBorder="1" applyAlignment="1">
      <alignment horizontal="center" vertical="center" readingOrder="2"/>
    </xf>
    <xf numFmtId="37" fontId="32" fillId="0" borderId="2" xfId="0" applyNumberFormat="1" applyFont="1" applyFill="1" applyBorder="1" applyAlignment="1">
      <alignment horizontal="center" vertical="center"/>
    </xf>
    <xf numFmtId="37" fontId="32" fillId="0" borderId="0" xfId="0" applyNumberFormat="1" applyFont="1" applyFill="1" applyBorder="1" applyAlignment="1">
      <alignment horizontal="center" vertical="center"/>
    </xf>
    <xf numFmtId="37" fontId="28" fillId="2" borderId="6" xfId="0" applyNumberFormat="1" applyFont="1" applyFill="1" applyBorder="1" applyAlignment="1">
      <alignment horizontal="center" vertical="center"/>
    </xf>
    <xf numFmtId="37" fontId="27" fillId="2" borderId="6" xfId="0" applyNumberFormat="1" applyFont="1" applyFill="1" applyBorder="1" applyAlignment="1">
      <alignment horizontal="center" vertical="center"/>
    </xf>
    <xf numFmtId="37" fontId="32" fillId="0" borderId="3" xfId="0" applyNumberFormat="1" applyFont="1" applyFill="1" applyBorder="1" applyAlignment="1">
      <alignment horizontal="center" vertical="center"/>
    </xf>
    <xf numFmtId="37" fontId="2" fillId="0" borderId="1" xfId="0" applyNumberFormat="1" applyFont="1" applyFill="1" applyBorder="1" applyAlignment="1">
      <alignment horizontal="center" vertical="center" readingOrder="2"/>
    </xf>
    <xf numFmtId="37" fontId="9" fillId="0" borderId="1" xfId="0" applyNumberFormat="1" applyFont="1" applyFill="1" applyBorder="1" applyAlignment="1">
      <alignment horizontal="center" vertical="center" readingOrder="2"/>
    </xf>
    <xf numFmtId="37" fontId="25" fillId="2" borderId="2" xfId="0" applyNumberFormat="1" applyFont="1" applyFill="1" applyBorder="1" applyAlignment="1">
      <alignment horizontal="center" vertical="center"/>
    </xf>
    <xf numFmtId="37" fontId="25" fillId="2" borderId="5" xfId="0" applyNumberFormat="1" applyFont="1" applyFill="1" applyBorder="1" applyAlignment="1">
      <alignment horizontal="center" vertical="center"/>
    </xf>
    <xf numFmtId="37" fontId="25" fillId="2" borderId="0" xfId="0" applyNumberFormat="1" applyFont="1" applyFill="1" applyBorder="1" applyAlignment="1">
      <alignment horizontal="center" vertical="center"/>
    </xf>
    <xf numFmtId="37" fontId="25" fillId="2" borderId="7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 readingOrder="2"/>
    </xf>
    <xf numFmtId="37" fontId="27" fillId="2" borderId="0" xfId="0" applyNumberFormat="1" applyFont="1" applyFill="1" applyBorder="1" applyAlignment="1">
      <alignment horizontal="center" vertical="center"/>
    </xf>
    <xf numFmtId="37" fontId="27" fillId="2" borderId="7" xfId="0" applyNumberFormat="1" applyFont="1" applyFill="1" applyBorder="1" applyAlignment="1">
      <alignment horizontal="center" vertical="center"/>
    </xf>
    <xf numFmtId="37" fontId="28" fillId="2" borderId="1" xfId="0" applyNumberFormat="1" applyFont="1" applyFill="1" applyBorder="1" applyAlignment="1">
      <alignment horizontal="center" vertical="center"/>
    </xf>
    <xf numFmtId="37" fontId="28" fillId="2" borderId="9" xfId="0" applyNumberFormat="1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>
      <alignment horizontal="center" vertical="center" readingOrder="2"/>
    </xf>
    <xf numFmtId="0" fontId="32" fillId="4" borderId="2" xfId="0" applyNumberFormat="1" applyFont="1" applyFill="1" applyBorder="1" applyAlignment="1">
      <alignment horizontal="center" vertical="center" readingOrder="2"/>
    </xf>
    <xf numFmtId="0" fontId="26" fillId="2" borderId="2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 readingOrder="2"/>
    </xf>
    <xf numFmtId="0" fontId="21" fillId="0" borderId="0" xfId="0" applyNumberFormat="1" applyFont="1" applyFill="1" applyBorder="1" applyAlignment="1">
      <alignment horizontal="right" vertical="center" wrapText="1" readingOrder="2"/>
    </xf>
    <xf numFmtId="0" fontId="26" fillId="2" borderId="6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 readingOrder="2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readingOrder="2"/>
    </xf>
    <xf numFmtId="37" fontId="30" fillId="2" borderId="6" xfId="0" applyNumberFormat="1" applyFont="1" applyFill="1" applyBorder="1" applyAlignment="1">
      <alignment horizontal="center" vertical="center"/>
    </xf>
    <xf numFmtId="37" fontId="30" fillId="2" borderId="1" xfId="0" applyNumberFormat="1" applyFont="1" applyFill="1" applyBorder="1" applyAlignment="1">
      <alignment horizontal="center" vertical="center"/>
    </xf>
    <xf numFmtId="37" fontId="30" fillId="2" borderId="9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2" xfId="0" applyFont="1" applyFill="1" applyBorder="1"/>
    <xf numFmtId="0" fontId="26" fillId="2" borderId="5" xfId="0" applyFont="1" applyFill="1" applyBorder="1"/>
    <xf numFmtId="0" fontId="26" fillId="2" borderId="0" xfId="0" applyFont="1" applyFill="1" applyBorder="1"/>
    <xf numFmtId="0" fontId="26" fillId="2" borderId="7" xfId="0" applyFont="1" applyFill="1" applyBorder="1"/>
    <xf numFmtId="37" fontId="25" fillId="2" borderId="4" xfId="0" applyNumberFormat="1" applyFont="1" applyFill="1" applyBorder="1" applyAlignment="1">
      <alignment horizontal="center" vertical="center" readingOrder="2"/>
    </xf>
    <xf numFmtId="0" fontId="26" fillId="2" borderId="2" xfId="0" applyFont="1" applyFill="1" applyBorder="1" applyAlignment="1">
      <alignment readingOrder="2"/>
    </xf>
    <xf numFmtId="0" fontId="26" fillId="2" borderId="5" xfId="0" applyFont="1" applyFill="1" applyBorder="1" applyAlignment="1">
      <alignment readingOrder="2"/>
    </xf>
    <xf numFmtId="37" fontId="25" fillId="2" borderId="6" xfId="0" applyNumberFormat="1" applyFont="1" applyFill="1" applyBorder="1" applyAlignment="1">
      <alignment horizontal="center" vertical="center" readingOrder="2"/>
    </xf>
    <xf numFmtId="0" fontId="26" fillId="2" borderId="0" xfId="0" applyFont="1" applyFill="1" applyBorder="1" applyAlignment="1">
      <alignment readingOrder="2"/>
    </xf>
    <xf numFmtId="0" fontId="26" fillId="2" borderId="7" xfId="0" applyFont="1" applyFill="1" applyBorder="1" applyAlignment="1">
      <alignment readingOrder="2"/>
    </xf>
    <xf numFmtId="37" fontId="28" fillId="2" borderId="6" xfId="0" applyNumberFormat="1" applyFont="1" applyFill="1" applyBorder="1" applyAlignment="1">
      <alignment horizontal="center" vertical="center" readingOrder="2"/>
    </xf>
    <xf numFmtId="0" fontId="26" fillId="2" borderId="0" xfId="0" applyFont="1" applyFill="1" applyBorder="1" applyAlignment="1">
      <alignment horizontal="center" readingOrder="2"/>
    </xf>
    <xf numFmtId="0" fontId="26" fillId="2" borderId="7" xfId="0" applyFont="1" applyFill="1" applyBorder="1" applyAlignment="1">
      <alignment horizontal="center" readingOrder="2"/>
    </xf>
    <xf numFmtId="0" fontId="26" fillId="2" borderId="2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37" fontId="25" fillId="2" borderId="0" xfId="0" applyNumberFormat="1" applyFont="1" applyFill="1" applyBorder="1" applyAlignment="1">
      <alignment horizontal="center" vertical="center" readingOrder="2"/>
    </xf>
    <xf numFmtId="37" fontId="25" fillId="2" borderId="7" xfId="0" applyNumberFormat="1" applyFont="1" applyFill="1" applyBorder="1" applyAlignment="1">
      <alignment horizontal="center" vertical="center" readingOrder="2"/>
    </xf>
    <xf numFmtId="0" fontId="36" fillId="4" borderId="11" xfId="0" applyNumberFormat="1" applyFont="1" applyFill="1" applyBorder="1" applyAlignment="1">
      <alignment horizontal="center" vertical="center"/>
    </xf>
    <xf numFmtId="0" fontId="36" fillId="4" borderId="24" xfId="0" applyNumberFormat="1" applyFont="1" applyFill="1" applyBorder="1" applyAlignment="1">
      <alignment horizontal="center" vertical="center"/>
    </xf>
    <xf numFmtId="0" fontId="36" fillId="4" borderId="12" xfId="0" applyNumberFormat="1" applyFont="1" applyFill="1" applyBorder="1" applyAlignment="1">
      <alignment horizontal="center" vertical="center"/>
    </xf>
    <xf numFmtId="0" fontId="37" fillId="0" borderId="10" xfId="0" applyNumberFormat="1" applyFont="1" applyFill="1" applyBorder="1" applyAlignment="1">
      <alignment horizontal="center" vertical="center" readingOrder="2"/>
    </xf>
    <xf numFmtId="0" fontId="36" fillId="2" borderId="10" xfId="0" applyNumberFormat="1" applyFont="1" applyFill="1" applyBorder="1" applyAlignment="1">
      <alignment horizontal="center"/>
    </xf>
    <xf numFmtId="0" fontId="37" fillId="0" borderId="11" xfId="0" applyNumberFormat="1" applyFont="1" applyFill="1" applyBorder="1" applyAlignment="1">
      <alignment horizontal="center" vertical="center" readingOrder="2"/>
    </xf>
    <xf numFmtId="0" fontId="37" fillId="0" borderId="12" xfId="0" applyNumberFormat="1" applyFont="1" applyFill="1" applyBorder="1" applyAlignment="1">
      <alignment horizontal="center" vertical="center" readingOrder="2"/>
    </xf>
    <xf numFmtId="0" fontId="35" fillId="2" borderId="10" xfId="0" applyNumberFormat="1" applyFont="1" applyFill="1" applyBorder="1" applyAlignment="1">
      <alignment horizontal="center" vertical="center" readingOrder="2"/>
    </xf>
    <xf numFmtId="0" fontId="35" fillId="0" borderId="10" xfId="0" applyNumberFormat="1" applyFont="1" applyFill="1" applyBorder="1" applyAlignment="1">
      <alignment horizontal="center" vertical="center" readingOrder="2"/>
    </xf>
    <xf numFmtId="0" fontId="36" fillId="2" borderId="10" xfId="0" applyNumberFormat="1" applyFont="1" applyFill="1" applyBorder="1" applyAlignment="1">
      <alignment vertical="center"/>
    </xf>
    <xf numFmtId="0" fontId="36" fillId="0" borderId="1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right" vertical="center" readingOrder="2"/>
    </xf>
    <xf numFmtId="0" fontId="14" fillId="0" borderId="0" xfId="0" applyNumberFormat="1" applyFont="1" applyFill="1" applyBorder="1" applyAlignment="1">
      <alignment horizontal="right" vertical="center" readingOrder="2"/>
    </xf>
    <xf numFmtId="0" fontId="35" fillId="5" borderId="10" xfId="0" applyNumberFormat="1" applyFont="1" applyFill="1" applyBorder="1" applyAlignment="1">
      <alignment horizontal="center" vertical="center" readingOrder="2"/>
    </xf>
    <xf numFmtId="0" fontId="35" fillId="4" borderId="10" xfId="0" applyNumberFormat="1" applyFont="1" applyFill="1" applyBorder="1" applyAlignment="1">
      <alignment horizontal="center" vertical="center" readingOrder="2"/>
    </xf>
    <xf numFmtId="0" fontId="36" fillId="5" borderId="10" xfId="0" applyNumberFormat="1" applyFont="1" applyFill="1" applyBorder="1" applyAlignment="1">
      <alignment horizontal="center" vertical="center"/>
    </xf>
    <xf numFmtId="0" fontId="36" fillId="0" borderId="10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35" fillId="4" borderId="2" xfId="0" applyNumberFormat="1" applyFont="1" applyFill="1" applyBorder="1" applyAlignment="1">
      <alignment horizontal="center" vertical="center" readingOrder="2"/>
    </xf>
    <xf numFmtId="0" fontId="35" fillId="4" borderId="1" xfId="0" applyNumberFormat="1" applyFont="1" applyFill="1" applyBorder="1" applyAlignment="1">
      <alignment horizontal="center" vertical="center" readingOrder="2"/>
    </xf>
    <xf numFmtId="37" fontId="25" fillId="2" borderId="17" xfId="0" applyNumberFormat="1" applyFont="1" applyFill="1" applyBorder="1" applyAlignment="1">
      <alignment horizontal="center" vertical="center"/>
    </xf>
    <xf numFmtId="37" fontId="25" fillId="2" borderId="1" xfId="0" applyNumberFormat="1" applyFont="1" applyFill="1" applyBorder="1" applyAlignment="1">
      <alignment horizontal="center" vertical="center"/>
    </xf>
    <xf numFmtId="0" fontId="36" fillId="4" borderId="2" xfId="0" applyNumberFormat="1" applyFont="1" applyFill="1" applyBorder="1" applyAlignment="1">
      <alignment vertical="center"/>
    </xf>
    <xf numFmtId="0" fontId="36" fillId="4" borderId="0" xfId="0" applyNumberFormat="1" applyFont="1" applyFill="1" applyBorder="1" applyAlignment="1">
      <alignment vertical="center"/>
    </xf>
    <xf numFmtId="9" fontId="43" fillId="2" borderId="0" xfId="2" applyFont="1" applyFill="1" applyBorder="1" applyAlignment="1">
      <alignment horizontal="center" vertical="center"/>
    </xf>
    <xf numFmtId="9" fontId="33" fillId="0" borderId="0" xfId="2" applyFont="1" applyFill="1" applyBorder="1" applyAlignment="1">
      <alignment horizontal="center" vertical="center"/>
    </xf>
    <xf numFmtId="168" fontId="33" fillId="0" borderId="14" xfId="2" applyNumberFormat="1" applyFont="1" applyFill="1" applyBorder="1" applyAlignment="1">
      <alignment horizontal="center" vertical="center"/>
    </xf>
    <xf numFmtId="168" fontId="33" fillId="0" borderId="0" xfId="2" applyNumberFormat="1" applyFont="1" applyFill="1" applyBorder="1" applyAlignment="1">
      <alignment horizontal="center" vertical="center"/>
    </xf>
    <xf numFmtId="9" fontId="43" fillId="2" borderId="19" xfId="2" applyFont="1" applyFill="1" applyBorder="1" applyAlignment="1">
      <alignment horizontal="center" vertical="center"/>
    </xf>
    <xf numFmtId="10" fontId="44" fillId="2" borderId="10" xfId="2" applyNumberFormat="1" applyFont="1" applyFill="1" applyBorder="1" applyAlignment="1">
      <alignment horizontal="center" vertical="center"/>
    </xf>
    <xf numFmtId="10" fontId="33" fillId="3" borderId="0" xfId="2" applyNumberFormat="1" applyFont="1" applyFill="1" applyBorder="1" applyAlignment="1">
      <alignment horizontal="center" vertical="center"/>
    </xf>
    <xf numFmtId="10" fontId="33" fillId="3" borderId="10" xfId="2" applyNumberFormat="1" applyFont="1" applyFill="1" applyBorder="1" applyAlignment="1">
      <alignment horizontal="center" vertical="center"/>
    </xf>
    <xf numFmtId="0" fontId="45" fillId="6" borderId="0" xfId="0" applyNumberFormat="1" applyFont="1" applyFill="1" applyBorder="1"/>
    <xf numFmtId="3" fontId="46" fillId="6" borderId="0" xfId="0" applyNumberFormat="1" applyFont="1" applyFill="1" applyBorder="1"/>
    <xf numFmtId="0" fontId="47" fillId="6" borderId="0" xfId="0" applyNumberFormat="1" applyFont="1" applyFill="1" applyBorder="1" applyAlignment="1">
      <alignment vertical="top"/>
    </xf>
    <xf numFmtId="0" fontId="48" fillId="6" borderId="0" xfId="0" applyNumberFormat="1" applyFont="1" applyFill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124">
    <dxf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#,##0;\(#,##0\);"/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165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>
          <fgColor indexed="64"/>
          <bgColor theme="5" tint="0.59999389629810485"/>
        </patternFill>
      </fill>
    </dxf>
    <dxf>
      <alignment horizontal="center" vertical="center" textRotation="0" wrapText="0" indent="0" justifyLastLine="0" shrinkToFit="0" readingOrder="0"/>
    </dxf>
    <dxf>
      <numFmt numFmtId="165" formatCode="#,##0;\(#,##0\)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#,##0;\(#,##0\)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/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/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Yekan Bakh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  <sz val="10"/>
        <name val="Yekan Bakh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2"/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  <sz val="10"/>
        <name val="Yekan Bakh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  <sz val="10"/>
        <name val="Yekan Bakh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  <sz val="10"/>
        <name val="Yekan Bakh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2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color theme="1"/>
        <name val="Yekan Bakh"/>
        <scheme val="none"/>
      </font>
      <numFmt numFmtId="5" formatCode="#,##0_-;#,##0\-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666800</xdr:colOff>
      <xdr:row>7</xdr:row>
      <xdr:rowOff>115960</xdr:rowOff>
    </xdr:from>
    <xdr:to>
      <xdr:col>8</xdr:col>
      <xdr:colOff>646043</xdr:colOff>
      <xdr:row>9</xdr:row>
      <xdr:rowOff>1126434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847FE9-08EB-427D-B04A-897506E33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9171196" y="1996112"/>
          <a:ext cx="2041612" cy="15985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344366</xdr:colOff>
      <xdr:row>0</xdr:row>
      <xdr:rowOff>131884</xdr:rowOff>
    </xdr:from>
    <xdr:to>
      <xdr:col>9</xdr:col>
      <xdr:colOff>21980</xdr:colOff>
      <xdr:row>3</xdr:row>
      <xdr:rowOff>197826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E46C94-0ACD-4379-91CD-FB919E2BB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365539" y="131884"/>
          <a:ext cx="2608384" cy="10770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1018443</xdr:colOff>
      <xdr:row>0</xdr:row>
      <xdr:rowOff>117230</xdr:rowOff>
    </xdr:from>
    <xdr:to>
      <xdr:col>8</xdr:col>
      <xdr:colOff>1481199</xdr:colOff>
      <xdr:row>3</xdr:row>
      <xdr:rowOff>212480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8A0444-BCBE-41B7-A7F8-9D3D55E8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8075090" y="117230"/>
          <a:ext cx="2653506" cy="11063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80873</xdr:colOff>
      <xdr:row>0</xdr:row>
      <xdr:rowOff>134788</xdr:rowOff>
    </xdr:from>
    <xdr:to>
      <xdr:col>8</xdr:col>
      <xdr:colOff>1653728</xdr:colOff>
      <xdr:row>3</xdr:row>
      <xdr:rowOff>233632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94A610-9601-4F5F-8C1B-D9ECE799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095494" y="134788"/>
          <a:ext cx="2821888" cy="10962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467264</xdr:colOff>
      <xdr:row>0</xdr:row>
      <xdr:rowOff>107830</xdr:rowOff>
    </xdr:from>
    <xdr:to>
      <xdr:col>8</xdr:col>
      <xdr:colOff>862641</xdr:colOff>
      <xdr:row>3</xdr:row>
      <xdr:rowOff>188703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FC5C46-9BB3-4285-B020-172B997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014953" y="107830"/>
          <a:ext cx="2372264" cy="898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143774</xdr:colOff>
      <xdr:row>0</xdr:row>
      <xdr:rowOff>107830</xdr:rowOff>
    </xdr:from>
    <xdr:to>
      <xdr:col>10</xdr:col>
      <xdr:colOff>1087620</xdr:colOff>
      <xdr:row>3</xdr:row>
      <xdr:rowOff>197689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2C7870-1DEE-437B-886B-5EB0C4EE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1639786" y="107830"/>
          <a:ext cx="3001605" cy="108728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727854</xdr:colOff>
      <xdr:row>0</xdr:row>
      <xdr:rowOff>116816</xdr:rowOff>
    </xdr:from>
    <xdr:to>
      <xdr:col>5</xdr:col>
      <xdr:colOff>1518940</xdr:colOff>
      <xdr:row>3</xdr:row>
      <xdr:rowOff>215660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BB903B-95AB-4897-97FA-12C50F49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88842428" y="116816"/>
          <a:ext cx="2687100" cy="109627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718039</xdr:colOff>
      <xdr:row>0</xdr:row>
      <xdr:rowOff>65944</xdr:rowOff>
    </xdr:from>
    <xdr:to>
      <xdr:col>3</xdr:col>
      <xdr:colOff>615463</xdr:colOff>
      <xdr:row>3</xdr:row>
      <xdr:rowOff>227137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EE92F3-8BAB-47C8-80E4-7456767B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1483269" y="65944"/>
          <a:ext cx="2022231" cy="1172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673938</xdr:colOff>
      <xdr:row>0</xdr:row>
      <xdr:rowOff>143774</xdr:rowOff>
    </xdr:from>
    <xdr:to>
      <xdr:col>12</xdr:col>
      <xdr:colOff>907570</xdr:colOff>
      <xdr:row>5</xdr:row>
      <xdr:rowOff>242619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FC33A-626C-4BFC-94EC-7D82D7E5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0238326" y="143774"/>
          <a:ext cx="3198962" cy="1698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480392</xdr:colOff>
      <xdr:row>0</xdr:row>
      <xdr:rowOff>115957</xdr:rowOff>
    </xdr:from>
    <xdr:to>
      <xdr:col>8</xdr:col>
      <xdr:colOff>1010477</xdr:colOff>
      <xdr:row>4</xdr:row>
      <xdr:rowOff>215347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15C7E7-DBB0-4DCA-93FB-E86CB116A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2941523" y="115957"/>
          <a:ext cx="2716694" cy="1292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71887</xdr:colOff>
      <xdr:row>0</xdr:row>
      <xdr:rowOff>116816</xdr:rowOff>
    </xdr:from>
    <xdr:to>
      <xdr:col>18</xdr:col>
      <xdr:colOff>880945</xdr:colOff>
      <xdr:row>4</xdr:row>
      <xdr:rowOff>233632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5474D3-23B7-4B79-9A1E-3170C988F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167404" y="116816"/>
          <a:ext cx="2785945" cy="1356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704021</xdr:colOff>
      <xdr:row>0</xdr:row>
      <xdr:rowOff>99390</xdr:rowOff>
    </xdr:from>
    <xdr:to>
      <xdr:col>6</xdr:col>
      <xdr:colOff>2874065</xdr:colOff>
      <xdr:row>5</xdr:row>
      <xdr:rowOff>165651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FBFA3-A366-4B41-9ACF-DB143B93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66566" y="99390"/>
          <a:ext cx="2170044" cy="14246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57979</xdr:colOff>
      <xdr:row>0</xdr:row>
      <xdr:rowOff>74543</xdr:rowOff>
    </xdr:from>
    <xdr:to>
      <xdr:col>15</xdr:col>
      <xdr:colOff>919371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ECF9DF-CCC3-4E8F-822D-13B542D8D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2362890" y="74543"/>
          <a:ext cx="1855305" cy="742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503207</xdr:colOff>
      <xdr:row>0</xdr:row>
      <xdr:rowOff>143774</xdr:rowOff>
    </xdr:from>
    <xdr:to>
      <xdr:col>9</xdr:col>
      <xdr:colOff>808726</xdr:colOff>
      <xdr:row>4</xdr:row>
      <xdr:rowOff>71887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776B42-11AA-465A-A997-E227B4A31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85944" y="143774"/>
          <a:ext cx="2381250" cy="11052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586155</xdr:colOff>
      <xdr:row>0</xdr:row>
      <xdr:rowOff>65942</xdr:rowOff>
    </xdr:from>
    <xdr:to>
      <xdr:col>4</xdr:col>
      <xdr:colOff>1282211</xdr:colOff>
      <xdr:row>3</xdr:row>
      <xdr:rowOff>227135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E135E8-3594-4157-8594-11FAD0FA4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1094482" y="65942"/>
          <a:ext cx="1934306" cy="732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248478</xdr:colOff>
      <xdr:row>0</xdr:row>
      <xdr:rowOff>115956</xdr:rowOff>
    </xdr:from>
    <xdr:to>
      <xdr:col>9</xdr:col>
      <xdr:colOff>1623391</xdr:colOff>
      <xdr:row>3</xdr:row>
      <xdr:rowOff>207064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6C3CC3-D14C-4130-B404-99A44A97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495913" y="115956"/>
          <a:ext cx="2584174" cy="9442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M13" headerRowCount="0" headerRowDxfId="123" dataDxfId="122" totalsRowDxfId="121">
  <tableColumns count="13">
    <tableColumn id="1" xr3:uid="{00000000-0010-0000-0000-000001000000}" name="جمع" dataDxfId="120"/>
    <tableColumn id="2" xr3:uid="{00000000-0010-0000-0000-000002000000}" name="0" dataDxfId="119">
      <calculatedColumnFormula>SUM(B10:B12)</calculatedColumnFormula>
    </tableColumn>
    <tableColumn id="3" xr3:uid="{00000000-0010-0000-0000-000003000000}" name="Column3" dataDxfId="118">
      <calculatedColumnFormula>SUM(C10:C12)</calculatedColumnFormula>
    </tableColumn>
    <tableColumn id="4" xr3:uid="{00000000-0010-0000-0000-000004000000}" name="Column4" dataDxfId="117">
      <calculatedColumnFormula>SUM(D10:D12)</calculatedColumnFormula>
    </tableColumn>
    <tableColumn id="5" xr3:uid="{00000000-0010-0000-0000-000005000000}" name="Column5" dataDxfId="116">
      <calculatedColumnFormula>SUM(E10:E12)</calculatedColumnFormula>
    </tableColumn>
    <tableColumn id="6" xr3:uid="{00000000-0010-0000-0000-000006000000}" name="Column6" dataDxfId="115">
      <calculatedColumnFormula>SUM(F10:F12)</calculatedColumnFormula>
    </tableColumn>
    <tableColumn id="7" xr3:uid="{00000000-0010-0000-0000-000007000000}" name="Column7" dataDxfId="114">
      <calculatedColumnFormula>SUM(G10:G12)</calculatedColumnFormula>
    </tableColumn>
    <tableColumn id="8" xr3:uid="{00000000-0010-0000-0000-000008000000}" name="Column8" dataDxfId="113">
      <calculatedColumnFormula>SUM(H10:H12)</calculatedColumnFormula>
    </tableColumn>
    <tableColumn id="9" xr3:uid="{00000000-0010-0000-0000-000009000000}" name="Column9" dataDxfId="112">
      <calculatedColumnFormula>SUM(I10:I12)</calculatedColumnFormula>
    </tableColumn>
    <tableColumn id="10" xr3:uid="{00000000-0010-0000-0000-00000A000000}" name="Column10" dataDxfId="111">
      <calculatedColumnFormula>SUM(J10:J12)</calculatedColumnFormula>
    </tableColumn>
    <tableColumn id="11" xr3:uid="{00000000-0010-0000-0000-00000B000000}" name="Column11" dataDxfId="110">
      <calculatedColumnFormula>SUM(K10:K12)</calculatedColumnFormula>
    </tableColumn>
    <tableColumn id="12" xr3:uid="{00000000-0010-0000-0000-00000C000000}" name="Column12" dataDxfId="109">
      <calculatedColumnFormula>SUM(L10:L12)</calculatedColumnFormula>
    </tableColumn>
    <tableColumn id="13" xr3:uid="{00000000-0010-0000-0000-00000D000000}" name="Column13" dataDxfId="108" dataCellStyle="Percent">
      <calculatedColumnFormula>SUM(M10:M12)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0:S10" headerRowCount="0" headerRowDxfId="107" dataDxfId="106" totalsRowDxfId="105">
  <tableColumns count="19">
    <tableColumn id="1" xr3:uid="{00000000-0010-0000-0100-000001000000}" name="جمع" dataDxfId="104"/>
    <tableColumn id="2" xr3:uid="{00000000-0010-0000-0100-000002000000}" name="Column2" dataDxfId="103"/>
    <tableColumn id="3" xr3:uid="{00000000-0010-0000-0100-000003000000}" name="Column3" dataDxfId="102"/>
    <tableColumn id="4" xr3:uid="{00000000-0010-0000-0100-000004000000}" name="Column4" dataDxfId="101"/>
    <tableColumn id="5" xr3:uid="{00000000-0010-0000-0100-000005000000}" name="Column5" dataDxfId="100"/>
    <tableColumn id="6" xr3:uid="{00000000-0010-0000-0100-000006000000}" name="Column6" dataDxfId="99"/>
    <tableColumn id="7" xr3:uid="{00000000-0010-0000-0100-000007000000}" name="Column7" dataDxfId="98"/>
    <tableColumn id="8" xr3:uid="{00000000-0010-0000-0100-000008000000}" name="0" dataDxfId="97"/>
    <tableColumn id="9" xr3:uid="{00000000-0010-0000-0100-000009000000}" name="Column9" dataDxfId="96"/>
    <tableColumn id="10" xr3:uid="{00000000-0010-0000-0100-00000A000000}" name="Column10" dataDxfId="95"/>
    <tableColumn id="11" xr3:uid="{00000000-0010-0000-0100-00000B000000}" name="Column11" dataDxfId="94"/>
    <tableColumn id="12" xr3:uid="{00000000-0010-0000-0100-00000C000000}" name="Column12" dataDxfId="93"/>
    <tableColumn id="13" xr3:uid="{00000000-0010-0000-0100-00000D000000}" name="Column13" dataDxfId="92"/>
    <tableColumn id="14" xr3:uid="{00000000-0010-0000-0100-00000E000000}" name="Column14" dataDxfId="91"/>
    <tableColumn id="15" xr3:uid="{00000000-0010-0000-0100-00000F000000}" name="Column15" dataDxfId="90"/>
    <tableColumn id="16" xr3:uid="{00000000-0010-0000-0100-000010000000}" name="Column16" dataDxfId="89"/>
    <tableColumn id="17" xr3:uid="{00000000-0010-0000-0100-000011000000}" name="Column17" dataDxfId="88"/>
    <tableColumn id="18" xr3:uid="{00000000-0010-0000-0100-000012000000}" name="Column18" dataDxfId="87"/>
    <tableColumn id="19" xr3:uid="{00000000-0010-0000-0100-000013000000}" name="Column19" dataDxfId="8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e11" displayName="Table11" ref="A9:G9" headerRowCount="0" headerRowDxfId="85" dataDxfId="84" totalsRowDxfId="83">
  <tableColumns count="7">
    <tableColumn id="1" xr3:uid="{00000000-0010-0000-0200-000001000000}" name="جمع" dataDxfId="82"/>
    <tableColumn id="2" xr3:uid="{00000000-0010-0000-0200-000002000000}" name="0" dataDxfId="81"/>
    <tableColumn id="3" xr3:uid="{00000000-0010-0000-0200-000003000000}" name="Column3" dataDxfId="80"/>
    <tableColumn id="4" xr3:uid="{00000000-0010-0000-0200-000004000000}" name="Column4" dataDxfId="79"/>
    <tableColumn id="5" xr3:uid="{00000000-0010-0000-0200-000005000000}" name="Column5" dataDxfId="78"/>
    <tableColumn id="6" xr3:uid="{00000000-0010-0000-0200-000006000000}" name="Column6" dataDxfId="77"/>
    <tableColumn id="7" xr3:uid="{00000000-0010-0000-0200-000007000000}" name="Column7" dataDxfId="7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12" displayName="Table12" ref="A10:P10" headerRowCount="0" headerRowDxfId="75" dataDxfId="74" totalsRowDxfId="73">
  <tableColumns count="16">
    <tableColumn id="1" xr3:uid="{00000000-0010-0000-0300-000001000000}" name="جمع" dataDxfId="72"/>
    <tableColumn id="2" xr3:uid="{00000000-0010-0000-0300-000002000000}" name="Column2" dataDxfId="71"/>
    <tableColumn id="3" xr3:uid="{00000000-0010-0000-0300-000003000000}" name="0" dataDxfId="70"/>
    <tableColumn id="4" xr3:uid="{00000000-0010-0000-0300-000004000000}" name="Column4" dataDxfId="69"/>
    <tableColumn id="5" xr3:uid="{00000000-0010-0000-0300-000005000000}" name="Column5" dataDxfId="68"/>
    <tableColumn id="6" xr3:uid="{00000000-0010-0000-0300-000006000000}" name="Column6" dataDxfId="67"/>
    <tableColumn id="7" xr3:uid="{00000000-0010-0000-0300-000007000000}" name="Column7" dataDxfId="66"/>
    <tableColumn id="8" xr3:uid="{00000000-0010-0000-0300-000008000000}" name="Column8" dataDxfId="65"/>
    <tableColumn id="9" xr3:uid="{00000000-0010-0000-0300-000009000000}" name="Column9" dataDxfId="64"/>
    <tableColumn id="10" xr3:uid="{00000000-0010-0000-0300-00000A000000}" name="Column10" dataDxfId="63"/>
    <tableColumn id="11" xr3:uid="{00000000-0010-0000-0300-00000B000000}" name="Column11" dataDxfId="62"/>
    <tableColumn id="12" xr3:uid="{00000000-0010-0000-0300-00000C000000}" name="Column12" dataDxfId="61"/>
    <tableColumn id="13" xr3:uid="{00000000-0010-0000-0300-00000D000000}" name="Column13" dataDxfId="60"/>
    <tableColumn id="14" xr3:uid="{00000000-0010-0000-0300-00000E000000}" name="Column14" dataDxfId="59"/>
    <tableColumn id="15" xr3:uid="{00000000-0010-0000-0300-00000F000000}" name="Column15" dataDxfId="58"/>
    <tableColumn id="16" xr3:uid="{00000000-0010-0000-0300-000010000000}" name="Column16" dataDxfId="5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7:J9" headerRowCount="0" headerRowDxfId="56" dataDxfId="55" totalsRowDxfId="54">
  <tableColumns count="10">
    <tableColumn id="1" xr3:uid="{00000000-0010-0000-0400-000001000000}" name="حساب پاسارگاد درسا (بلندمدت)" dataDxfId="53"/>
    <tableColumn id="2" xr3:uid="{00000000-0010-0000-0400-000002000000}" name="1402/05/07" dataDxfId="52"/>
    <tableColumn id="3" xr3:uid="{00000000-0010-0000-0400-000003000000}" name="-" dataDxfId="51"/>
    <tableColumn id="4" xr3:uid="{00000000-0010-0000-0400-000004000000}" name="Column4" dataDxfId="50"/>
    <tableColumn id="5" xr3:uid="{00000000-0010-0000-0400-000005000000}" name="577486307" dataDxfId="49"/>
    <tableColumn id="6" xr3:uid="{00000000-0010-0000-0400-000006000000}" name="-4559555" dataDxfId="48"/>
    <tableColumn id="7" xr3:uid="{00000000-0010-0000-0400-000007000000}" name="572926752" dataDxfId="47"/>
    <tableColumn id="8" xr3:uid="{00000000-0010-0000-0400-000008000000}" name="Column8" dataDxfId="46"/>
    <tableColumn id="9" xr3:uid="{00000000-0010-0000-0400-000009000000}" name="Column9" dataDxfId="45"/>
    <tableColumn id="10" xr3:uid="{00000000-0010-0000-0400-00000A000000}" name="Column10" dataDxfId="4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7:I9" headerRowCount="0" headerRowDxfId="43" dataDxfId="42" totalsRowDxfId="41">
  <tableColumns count="9">
    <tableColumn id="1" xr3:uid="{00000000-0010-0000-0500-000001000000}" name="جمع" dataDxfId="40"/>
    <tableColumn id="2" xr3:uid="{00000000-0010-0000-0500-000002000000}" name="0" dataDxfId="39"/>
    <tableColumn id="3" xr3:uid="{00000000-0010-0000-0500-000003000000}" name="Column3" dataDxfId="38"/>
    <tableColumn id="4" xr3:uid="{00000000-0010-0000-0500-000004000000}" name="Column4" dataDxfId="37"/>
    <tableColumn id="5" xr3:uid="{00000000-0010-0000-0500-000005000000}" name="Column5" dataDxfId="36"/>
    <tableColumn id="6" xr3:uid="{00000000-0010-0000-0500-000006000000}" name="Column6" dataDxfId="35"/>
    <tableColumn id="7" xr3:uid="{00000000-0010-0000-0500-000007000000}" name="Column7" dataDxfId="34"/>
    <tableColumn id="8" xr3:uid="{00000000-0010-0000-0500-000008000000}" name="Column8" dataDxfId="33"/>
    <tableColumn id="9" xr3:uid="{00000000-0010-0000-0500-000009000000}" name="Column9" dataDxfId="32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0:I10" headerRowCount="0" headerRowDxfId="31" dataDxfId="30" totalsRowDxfId="29">
  <tableColumns count="9">
    <tableColumn id="1" xr3:uid="{00000000-0010-0000-0600-000001000000}" name="جمع" dataDxfId="28"/>
    <tableColumn id="2" xr3:uid="{00000000-0010-0000-0600-000002000000}" name="0" dataDxfId="27"/>
    <tableColumn id="3" xr3:uid="{00000000-0010-0000-0600-000003000000}" name="Column3" dataDxfId="26"/>
    <tableColumn id="4" xr3:uid="{00000000-0010-0000-0600-000004000000}" name="Column4" dataDxfId="25"/>
    <tableColumn id="5" xr3:uid="{00000000-0010-0000-0600-000005000000}" name="Column5" dataDxfId="24"/>
    <tableColumn id="6" xr3:uid="{00000000-0010-0000-0600-000006000000}" name="Column6" dataDxfId="23"/>
    <tableColumn id="7" xr3:uid="{00000000-0010-0000-0600-000007000000}" name="Column7" dataDxfId="22"/>
    <tableColumn id="8" xr3:uid="{00000000-0010-0000-0600-000008000000}" name="Column8" dataDxfId="21"/>
    <tableColumn id="9" xr3:uid="{00000000-0010-0000-0600-000009000000}" name="Column9" dataDxfId="2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7000000}" name="Table719" displayName="Table719" ref="A11:K13" headerRowCount="0" headerRowDxfId="19" dataDxfId="18" totalsRowDxfId="17">
  <tableColumns count="11">
    <tableColumn id="1" xr3:uid="{00000000-0010-0000-0700-000001000000}" name="درسا (درسا)" dataDxfId="16"/>
    <tableColumn id="2" xr3:uid="{00000000-0010-0000-0700-000002000000}" name="0" dataDxfId="15"/>
    <tableColumn id="3" xr3:uid="{00000000-0010-0000-0700-000003000000}" name="-43350856" dataDxfId="14"/>
    <tableColumn id="4" xr3:uid="{00000000-0010-0000-0700-000004000000}" name="Column4" dataDxfId="13"/>
    <tableColumn id="5" xr3:uid="{00000000-0010-0000-0700-000005000000}" name="Column5" dataDxfId="2"/>
    <tableColumn id="6" xr3:uid="{00000000-0010-0000-0700-000006000000}" name="-4.85" dataDxfId="0" dataCellStyle="Percent">
      <calculatedColumnFormula>Table719[[#This Row],[Column5]]/درآمدها!$C$10</calculatedColumnFormula>
    </tableColumn>
    <tableColumn id="7" xr3:uid="{00000000-0010-0000-0700-000007000000}" name="Column7" dataDxfId="1"/>
    <tableColumn id="8" xr3:uid="{00000000-0010-0000-0700-000008000000}" name="Column8" dataDxfId="12"/>
    <tableColumn id="9" xr3:uid="{00000000-0010-0000-0700-000009000000}" name="Column9" dataDxfId="11"/>
    <tableColumn id="10" xr3:uid="{00000000-0010-0000-0700-00000A000000}" name="Column10" dataDxfId="4"/>
    <tableColumn id="11" xr3:uid="{00000000-0010-0000-0700-00000B000000}" name="-1.52" dataDxfId="3">
      <calculatedColumnFormula>Table719[[#This Row],[Column5]]/درآمدها!$C$10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9:C9" headerRowCount="0" headerRowDxfId="10" dataDxfId="9" totalsRowDxfId="8">
  <tableColumns count="3">
    <tableColumn id="1" xr3:uid="{00000000-0010-0000-0800-000001000000}" name="جمع" dataDxfId="7"/>
    <tableColumn id="2" xr3:uid="{00000000-0010-0000-0800-000002000000}" name="0" dataDxfId="6">
      <calculatedColumnFormula>SUM(B8)</calculatedColumnFormula>
    </tableColumn>
    <tableColumn id="3" xr3:uid="{00000000-0010-0000-0800-000003000000}" name="Column3" dataDxfId="5">
      <calculatedColumnFormula>SUM(C8)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rightToLeft="1" tabSelected="1" view="pageBreakPreview" zoomScaleNormal="100" zoomScaleSheetLayoutView="100" workbookViewId="0">
      <selection activeCell="M15" sqref="M15"/>
    </sheetView>
  </sheetViews>
  <sheetFormatPr defaultColWidth="9" defaultRowHeight="18"/>
  <cols>
    <col min="1" max="1" width="9" style="3" customWidth="1"/>
    <col min="2" max="10" width="9" style="3"/>
    <col min="11" max="11" width="6.375" style="3" customWidth="1"/>
    <col min="12" max="12" width="9" style="3"/>
    <col min="13" max="13" width="38.25" style="3" bestFit="1" customWidth="1"/>
    <col min="14" max="16384" width="9" style="3"/>
  </cols>
  <sheetData>
    <row r="1" spans="1:19">
      <c r="P1" s="94"/>
      <c r="Q1" s="94"/>
      <c r="R1" s="94"/>
      <c r="S1" s="94"/>
    </row>
    <row r="2" spans="1:19">
      <c r="P2" s="94"/>
      <c r="Q2" s="94"/>
      <c r="R2" s="94"/>
      <c r="S2" s="94"/>
    </row>
    <row r="3" spans="1:19" ht="27.75">
      <c r="D3" s="194" t="s">
        <v>0</v>
      </c>
      <c r="E3" s="195"/>
      <c r="F3" s="195"/>
      <c r="L3" s="295"/>
      <c r="M3" s="295"/>
      <c r="N3" s="295"/>
      <c r="P3" s="94"/>
      <c r="Q3" s="94"/>
      <c r="R3" s="94"/>
      <c r="S3" s="94"/>
    </row>
    <row r="4" spans="1:19">
      <c r="L4" s="295"/>
      <c r="M4" s="295"/>
      <c r="N4" s="295"/>
      <c r="P4" s="94"/>
      <c r="Q4" s="94"/>
      <c r="R4" s="94"/>
      <c r="S4" s="94"/>
    </row>
    <row r="5" spans="1:19">
      <c r="L5" s="295"/>
      <c r="M5" s="296">
        <v>52447983473</v>
      </c>
      <c r="N5" s="295"/>
      <c r="P5" s="94"/>
      <c r="Q5" s="94"/>
      <c r="R5" s="94"/>
      <c r="S5" s="94"/>
    </row>
    <row r="6" spans="1:19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97"/>
      <c r="M6" s="297"/>
      <c r="N6" s="297"/>
      <c r="O6" s="4"/>
      <c r="P6" s="95"/>
      <c r="Q6" s="95"/>
      <c r="R6" s="94"/>
      <c r="S6" s="94"/>
    </row>
    <row r="7" spans="1:19" ht="32.25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297"/>
      <c r="M7" s="298"/>
      <c r="N7" s="297"/>
      <c r="O7" s="4"/>
      <c r="P7" s="95"/>
      <c r="Q7" s="95"/>
      <c r="R7" s="94"/>
      <c r="S7" s="94"/>
    </row>
    <row r="8" spans="1:19" ht="31.5">
      <c r="A8" s="187" t="s">
        <v>100</v>
      </c>
      <c r="B8" s="188"/>
      <c r="C8" s="188"/>
      <c r="D8" s="188"/>
      <c r="E8" s="188"/>
      <c r="F8" s="188"/>
      <c r="G8" s="188"/>
      <c r="H8" s="188"/>
      <c r="I8" s="188"/>
      <c r="J8" s="4"/>
      <c r="K8" s="4"/>
      <c r="L8" s="297"/>
      <c r="M8" s="298" t="s">
        <v>145</v>
      </c>
      <c r="N8" s="297"/>
      <c r="O8" s="4"/>
      <c r="P8" s="95"/>
      <c r="Q8" s="95"/>
      <c r="R8" s="94"/>
      <c r="S8" s="94"/>
    </row>
    <row r="9" spans="1:19" ht="15" customHeight="1">
      <c r="A9" s="189"/>
      <c r="B9" s="190"/>
      <c r="C9" s="190"/>
      <c r="D9" s="190"/>
      <c r="E9" s="190"/>
      <c r="F9" s="190"/>
      <c r="G9" s="190"/>
      <c r="H9" s="190"/>
      <c r="I9" s="190"/>
      <c r="J9" s="4"/>
      <c r="K9" s="4"/>
      <c r="L9" s="297"/>
      <c r="M9" s="298" t="s">
        <v>144</v>
      </c>
      <c r="N9" s="297"/>
      <c r="O9" s="4"/>
      <c r="P9" s="95"/>
      <c r="Q9" s="95"/>
      <c r="R9" s="94"/>
      <c r="S9" s="94"/>
    </row>
    <row r="10" spans="1:19" ht="95.25" customHeight="1" thickBot="1">
      <c r="A10" s="191"/>
      <c r="B10" s="192"/>
      <c r="C10" s="192"/>
      <c r="D10" s="192"/>
      <c r="E10" s="192"/>
      <c r="F10" s="192"/>
      <c r="G10" s="192"/>
      <c r="H10" s="192"/>
      <c r="I10" s="192"/>
      <c r="J10" s="4"/>
      <c r="K10" s="4"/>
      <c r="L10" s="297"/>
      <c r="M10" s="298" t="s">
        <v>141</v>
      </c>
      <c r="N10" s="297"/>
      <c r="O10" s="4"/>
      <c r="P10" s="95"/>
      <c r="Q10" s="95"/>
      <c r="R10" s="94"/>
      <c r="S10" s="94"/>
    </row>
    <row r="11" spans="1:19" ht="15" customHeight="1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95"/>
      <c r="Q11" s="95"/>
      <c r="R11" s="94"/>
      <c r="S11" s="94"/>
    </row>
    <row r="12" spans="1:19" ht="15" customHeight="1">
      <c r="A12" s="97"/>
      <c r="B12" s="97"/>
      <c r="C12" s="97"/>
      <c r="D12" s="97"/>
      <c r="E12" s="97"/>
      <c r="F12" s="97"/>
      <c r="G12" s="97"/>
      <c r="H12" s="97"/>
      <c r="I12" s="97"/>
      <c r="J12" s="4"/>
      <c r="K12" s="4"/>
      <c r="L12" s="4"/>
      <c r="M12" s="4"/>
      <c r="N12" s="4"/>
      <c r="O12" s="4"/>
      <c r="P12" s="95"/>
      <c r="Q12" s="95"/>
      <c r="R12" s="94"/>
      <c r="S12" s="94"/>
    </row>
    <row r="13" spans="1:19" ht="15" customHeight="1">
      <c r="A13" s="97"/>
      <c r="B13" s="97"/>
      <c r="C13" s="97"/>
      <c r="D13" s="97"/>
      <c r="E13" s="97"/>
      <c r="F13" s="97"/>
      <c r="G13" s="97"/>
      <c r="H13" s="97"/>
      <c r="I13" s="97"/>
      <c r="J13" s="4"/>
      <c r="K13" s="4"/>
      <c r="L13" s="4"/>
      <c r="M13" s="4"/>
      <c r="N13" s="4"/>
      <c r="O13" s="4"/>
      <c r="P13" s="95"/>
      <c r="Q13" s="95"/>
      <c r="R13" s="94"/>
      <c r="S13" s="94"/>
    </row>
    <row r="14" spans="1:19" ht="15" customHeight="1">
      <c r="A14" s="97"/>
      <c r="B14" s="97"/>
      <c r="C14" s="97"/>
      <c r="D14" s="97"/>
      <c r="E14" s="97"/>
      <c r="F14" s="97"/>
      <c r="G14" s="97"/>
      <c r="H14" s="97"/>
      <c r="I14" s="97"/>
      <c r="J14" s="4"/>
      <c r="K14" s="4"/>
      <c r="L14" s="4"/>
      <c r="M14" s="4"/>
      <c r="N14" s="4"/>
      <c r="O14" s="4"/>
      <c r="P14" s="95"/>
      <c r="Q14" s="95"/>
      <c r="R14" s="94"/>
      <c r="S14" s="94"/>
    </row>
    <row r="15" spans="1:19" ht="15" customHeight="1">
      <c r="A15" s="186"/>
      <c r="B15" s="186"/>
      <c r="C15" s="186"/>
      <c r="D15" s="186"/>
      <c r="E15" s="186"/>
      <c r="F15" s="186"/>
      <c r="G15" s="186"/>
      <c r="H15" s="186"/>
      <c r="I15" s="186"/>
      <c r="J15" s="95"/>
      <c r="K15" s="95"/>
      <c r="L15" s="95"/>
      <c r="M15" s="95"/>
      <c r="N15" s="95"/>
      <c r="O15" s="95"/>
      <c r="P15" s="95"/>
      <c r="Q15" s="95"/>
      <c r="R15" s="94"/>
      <c r="S15" s="94"/>
    </row>
    <row r="16" spans="1:19" ht="15" customHeight="1">
      <c r="A16" s="186"/>
      <c r="B16" s="186"/>
      <c r="C16" s="186"/>
      <c r="D16" s="186"/>
      <c r="E16" s="186"/>
      <c r="F16" s="186"/>
      <c r="G16" s="186"/>
      <c r="H16" s="186"/>
      <c r="I16" s="186"/>
      <c r="J16" s="94"/>
      <c r="K16" s="94"/>
      <c r="L16" s="94"/>
      <c r="M16" s="94"/>
      <c r="N16" s="94"/>
      <c r="O16" s="94"/>
      <c r="P16" s="94"/>
      <c r="Q16" s="94"/>
      <c r="R16" s="94"/>
      <c r="S16" s="94"/>
    </row>
    <row r="17" spans="1:19" ht="15" customHeight="1">
      <c r="A17" s="94"/>
      <c r="B17" s="94"/>
      <c r="C17" s="94"/>
      <c r="D17" s="94"/>
      <c r="E17" s="94"/>
      <c r="F17" s="94"/>
      <c r="G17" s="94"/>
      <c r="H17" s="94"/>
      <c r="I17" s="94"/>
      <c r="J17" s="96"/>
      <c r="K17" s="96"/>
      <c r="L17" s="94"/>
      <c r="M17" s="94"/>
      <c r="N17" s="94"/>
      <c r="O17" s="94"/>
      <c r="P17" s="94"/>
      <c r="Q17" s="94"/>
      <c r="R17" s="94"/>
      <c r="S17" s="94"/>
    </row>
    <row r="18" spans="1:19" ht="15" customHeight="1">
      <c r="A18" s="94"/>
      <c r="B18" s="94"/>
      <c r="C18" s="94"/>
      <c r="D18" s="94"/>
      <c r="E18" s="94"/>
      <c r="F18" s="94"/>
      <c r="G18" s="94"/>
      <c r="H18" s="94"/>
      <c r="I18" s="94"/>
      <c r="J18" s="96"/>
      <c r="K18" s="96"/>
      <c r="L18" s="94"/>
      <c r="M18" s="94"/>
      <c r="N18" s="94"/>
      <c r="O18" s="94"/>
      <c r="P18" s="94"/>
      <c r="Q18" s="94"/>
      <c r="R18" s="94"/>
      <c r="S18" s="94"/>
    </row>
    <row r="19" spans="1:19" ht="96" customHeight="1">
      <c r="A19" s="94"/>
      <c r="B19" s="94"/>
      <c r="C19" s="94"/>
      <c r="D19" s="94"/>
      <c r="E19" s="94"/>
      <c r="F19" s="94"/>
      <c r="G19" s="94"/>
      <c r="H19" s="94"/>
      <c r="I19" s="94"/>
      <c r="J19" s="96"/>
      <c r="K19" s="96"/>
      <c r="L19" s="94"/>
      <c r="M19" s="94"/>
      <c r="N19" s="94"/>
      <c r="O19" s="94"/>
      <c r="P19" s="94"/>
      <c r="Q19" s="94"/>
      <c r="R19" s="94"/>
      <c r="S19" s="94"/>
    </row>
    <row r="20" spans="1:19" ht="15" customHeight="1">
      <c r="A20" s="193"/>
      <c r="B20" s="193"/>
      <c r="C20" s="193"/>
      <c r="D20" s="193"/>
      <c r="E20" s="193"/>
      <c r="F20" s="193"/>
      <c r="G20" s="193"/>
      <c r="H20" s="193"/>
      <c r="I20" s="193"/>
      <c r="J20" s="94"/>
      <c r="K20" s="94"/>
      <c r="L20" s="94"/>
      <c r="M20" s="94"/>
      <c r="N20" s="94"/>
      <c r="O20" s="94"/>
      <c r="P20" s="94"/>
      <c r="Q20" s="94"/>
      <c r="R20" s="94"/>
      <c r="S20" s="94"/>
    </row>
    <row r="21" spans="1:19" ht="15" customHeight="1">
      <c r="A21" s="193"/>
      <c r="B21" s="193"/>
      <c r="C21" s="193"/>
      <c r="D21" s="193"/>
      <c r="E21" s="193"/>
      <c r="F21" s="193"/>
      <c r="G21" s="193"/>
      <c r="H21" s="193"/>
      <c r="I21" s="193"/>
      <c r="J21" s="94"/>
      <c r="K21" s="94"/>
      <c r="L21" s="94"/>
      <c r="M21" s="94"/>
      <c r="N21" s="94"/>
      <c r="O21" s="94"/>
      <c r="P21" s="94"/>
      <c r="Q21" s="94"/>
      <c r="R21" s="94"/>
      <c r="S21" s="94"/>
    </row>
    <row r="22" spans="1:19" ht="15" customHeight="1">
      <c r="A22" s="193"/>
      <c r="B22" s="193"/>
      <c r="C22" s="193"/>
      <c r="D22" s="193"/>
      <c r="E22" s="193"/>
      <c r="F22" s="193"/>
      <c r="G22" s="193"/>
      <c r="H22" s="193"/>
      <c r="I22" s="193"/>
      <c r="J22" s="94"/>
      <c r="K22" s="94"/>
      <c r="L22" s="94"/>
      <c r="M22" s="94"/>
      <c r="N22" s="94"/>
      <c r="O22" s="94"/>
      <c r="P22" s="94"/>
      <c r="Q22" s="94"/>
      <c r="R22" s="94"/>
      <c r="S22" s="94"/>
    </row>
    <row r="23" spans="1:19" ht="15" customHeight="1">
      <c r="A23" s="193"/>
      <c r="B23" s="193"/>
      <c r="C23" s="193"/>
      <c r="D23" s="193"/>
      <c r="E23" s="193"/>
      <c r="F23" s="193"/>
      <c r="G23" s="193"/>
      <c r="H23" s="193"/>
      <c r="I23" s="193"/>
      <c r="J23" s="94"/>
      <c r="K23" s="94"/>
      <c r="L23" s="94"/>
      <c r="M23" s="94"/>
      <c r="N23" s="94"/>
      <c r="O23" s="94"/>
      <c r="P23" s="94"/>
      <c r="Q23" s="94"/>
      <c r="R23" s="94"/>
      <c r="S23" s="94"/>
    </row>
    <row r="24" spans="1:19" ht="15" customHeight="1">
      <c r="A24" s="97"/>
      <c r="B24" s="97"/>
      <c r="C24" s="97"/>
      <c r="D24" s="97"/>
      <c r="E24" s="97"/>
      <c r="F24" s="97"/>
      <c r="G24" s="97"/>
      <c r="H24" s="97"/>
      <c r="I24" s="97"/>
      <c r="J24" s="94"/>
      <c r="K24" s="94"/>
      <c r="L24" s="94"/>
      <c r="M24" s="94"/>
      <c r="N24" s="94"/>
      <c r="O24" s="94"/>
      <c r="P24" s="94"/>
      <c r="Q24" s="94"/>
      <c r="R24" s="94"/>
      <c r="S24" s="94"/>
    </row>
    <row r="25" spans="1:19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</row>
    <row r="26" spans="1:19">
      <c r="J26" s="94"/>
      <c r="K26" s="94"/>
      <c r="L26" s="94"/>
      <c r="M26" s="94"/>
      <c r="N26" s="94"/>
      <c r="O26" s="94"/>
      <c r="P26" s="94"/>
      <c r="Q26" s="94"/>
      <c r="R26" s="94"/>
      <c r="S26" s="94"/>
    </row>
    <row r="27" spans="1:19">
      <c r="J27" s="94"/>
      <c r="K27" s="94"/>
      <c r="L27" s="94"/>
      <c r="M27" s="94"/>
      <c r="N27" s="94"/>
      <c r="O27" s="94"/>
      <c r="P27" s="94"/>
      <c r="Q27" s="94"/>
      <c r="R27" s="94"/>
      <c r="S27" s="94"/>
    </row>
    <row r="28" spans="1:19">
      <c r="J28" s="94"/>
      <c r="K28" s="94"/>
      <c r="L28" s="94"/>
      <c r="M28" s="94"/>
      <c r="N28" s="94"/>
      <c r="O28" s="94"/>
      <c r="P28" s="94"/>
      <c r="Q28" s="94"/>
      <c r="R28" s="94"/>
      <c r="S28" s="94"/>
    </row>
    <row r="29" spans="1:19">
      <c r="J29" s="94"/>
      <c r="K29" s="94"/>
      <c r="L29" s="94"/>
      <c r="M29" s="94"/>
      <c r="N29" s="94"/>
      <c r="O29" s="94"/>
      <c r="P29" s="94"/>
      <c r="Q29" s="94"/>
      <c r="R29" s="94"/>
      <c r="S29" s="94"/>
    </row>
    <row r="30" spans="1:19">
      <c r="J30" s="94"/>
      <c r="K30" s="94"/>
      <c r="L30" s="94"/>
      <c r="M30" s="94"/>
      <c r="N30" s="94"/>
      <c r="O30" s="94"/>
      <c r="P30" s="94"/>
      <c r="Q30" s="94"/>
      <c r="R30" s="94"/>
      <c r="S30" s="94"/>
    </row>
    <row r="31" spans="1:19">
      <c r="J31" s="94"/>
      <c r="K31" s="94"/>
      <c r="L31" s="94"/>
      <c r="M31" s="94"/>
      <c r="N31" s="94"/>
      <c r="O31" s="94"/>
      <c r="P31" s="94"/>
      <c r="Q31" s="94"/>
      <c r="R31" s="94"/>
      <c r="S31" s="94"/>
    </row>
    <row r="32" spans="1:19">
      <c r="J32" s="94"/>
      <c r="K32" s="94"/>
      <c r="L32" s="94"/>
      <c r="M32" s="94"/>
      <c r="N32" s="94"/>
      <c r="O32" s="94"/>
      <c r="P32" s="94"/>
      <c r="Q32" s="94"/>
      <c r="R32" s="94"/>
      <c r="S32" s="94"/>
    </row>
    <row r="33" spans="6:19">
      <c r="J33" s="94"/>
      <c r="K33" s="94"/>
      <c r="L33" s="94"/>
      <c r="M33" s="94"/>
      <c r="N33" s="94"/>
      <c r="O33" s="94"/>
      <c r="P33" s="94"/>
      <c r="Q33" s="94"/>
      <c r="R33" s="94"/>
      <c r="S33" s="94"/>
    </row>
    <row r="34" spans="6:19">
      <c r="J34" s="94"/>
      <c r="K34" s="94"/>
      <c r="L34" s="94"/>
      <c r="M34" s="94"/>
      <c r="N34" s="94"/>
      <c r="O34" s="94"/>
      <c r="P34" s="94"/>
      <c r="Q34" s="94"/>
      <c r="R34" s="94"/>
      <c r="S34" s="94"/>
    </row>
    <row r="35" spans="6:19">
      <c r="J35" s="94"/>
      <c r="K35" s="94"/>
      <c r="L35" s="94"/>
      <c r="M35" s="94"/>
      <c r="N35" s="94"/>
      <c r="O35" s="94"/>
      <c r="P35" s="94"/>
      <c r="Q35" s="94"/>
      <c r="R35" s="94"/>
      <c r="S35" s="94"/>
    </row>
    <row r="36" spans="6:19">
      <c r="J36" s="94"/>
      <c r="K36" s="94"/>
      <c r="L36" s="94"/>
      <c r="M36" s="94"/>
      <c r="N36" s="94"/>
      <c r="O36" s="94"/>
      <c r="P36" s="94"/>
      <c r="Q36" s="94"/>
      <c r="R36" s="94"/>
      <c r="S36" s="94"/>
    </row>
    <row r="37" spans="6:19">
      <c r="F37" s="184"/>
      <c r="G37" s="185"/>
      <c r="H37" s="185"/>
    </row>
    <row r="38" spans="6:19">
      <c r="F38" s="185"/>
      <c r="G38" s="185"/>
      <c r="H38" s="185"/>
    </row>
    <row r="39" spans="6:19">
      <c r="F39" s="185"/>
      <c r="G39" s="185"/>
      <c r="H39" s="185"/>
    </row>
  </sheetData>
  <mergeCells count="5">
    <mergeCell ref="F37:H39"/>
    <mergeCell ref="A15:I16"/>
    <mergeCell ref="A8:I10"/>
    <mergeCell ref="A20:I23"/>
    <mergeCell ref="D3:F3"/>
  </mergeCells>
  <pageMargins left="0.7" right="0.7" top="0.75" bottom="0.75" header="0.3" footer="0.3"/>
  <pageSetup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J10"/>
  <sheetViews>
    <sheetView rightToLeft="1" view="pageBreakPreview" zoomScale="115" zoomScaleNormal="106" zoomScaleSheetLayoutView="115" workbookViewId="0">
      <selection activeCell="C15" sqref="C15"/>
    </sheetView>
  </sheetViews>
  <sheetFormatPr defaultColWidth="9" defaultRowHeight="18"/>
  <cols>
    <col min="1" max="1" width="17.625" style="28" customWidth="1"/>
    <col min="2" max="2" width="14.25" style="28" customWidth="1"/>
    <col min="3" max="3" width="13" style="28" customWidth="1"/>
    <col min="4" max="4" width="17.25" style="28" customWidth="1"/>
    <col min="5" max="5" width="13.5" style="28" customWidth="1"/>
    <col min="6" max="6" width="13" style="28" customWidth="1"/>
    <col min="7" max="7" width="13.5" style="28" customWidth="1"/>
    <col min="8" max="8" width="25.5" style="28" bestFit="1" customWidth="1"/>
    <col min="9" max="9" width="13" style="28" customWidth="1"/>
    <col min="10" max="10" width="13.5" style="28" customWidth="1"/>
    <col min="11" max="11" width="9" style="3" customWidth="1"/>
    <col min="12" max="16384" width="9" style="3"/>
  </cols>
  <sheetData>
    <row r="1" spans="1:10" ht="26.25">
      <c r="A1" s="249" t="s">
        <v>100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26.25">
      <c r="A2" s="252" t="s">
        <v>110</v>
      </c>
      <c r="B2" s="253"/>
      <c r="C2" s="253"/>
      <c r="D2" s="253"/>
      <c r="E2" s="253"/>
      <c r="F2" s="253"/>
      <c r="G2" s="253"/>
      <c r="H2" s="253"/>
      <c r="I2" s="253"/>
      <c r="J2" s="254"/>
    </row>
    <row r="3" spans="1:10" ht="26.25">
      <c r="A3" s="252" t="str">
        <f>'1'!M8</f>
        <v xml:space="preserve">برای ماه منتهی به 1402/07/30 </v>
      </c>
      <c r="B3" s="253"/>
      <c r="C3" s="253"/>
      <c r="D3" s="253"/>
      <c r="E3" s="253"/>
      <c r="F3" s="253"/>
      <c r="G3" s="253"/>
      <c r="H3" s="253"/>
      <c r="I3" s="253"/>
      <c r="J3" s="254"/>
    </row>
    <row r="4" spans="1:10" ht="20.25">
      <c r="A4" s="255" t="s">
        <v>114</v>
      </c>
      <c r="B4" s="256"/>
      <c r="C4" s="256"/>
      <c r="D4" s="256"/>
      <c r="E4" s="256"/>
      <c r="F4" s="256"/>
      <c r="G4" s="256"/>
      <c r="H4" s="256"/>
      <c r="I4" s="256"/>
      <c r="J4" s="257"/>
    </row>
    <row r="5" spans="1:10" ht="16.5" customHeight="1">
      <c r="A5" s="138"/>
      <c r="B5" s="138"/>
      <c r="C5" s="138"/>
      <c r="D5" s="138"/>
      <c r="E5" s="138" t="s">
        <v>137</v>
      </c>
      <c r="F5" s="138"/>
      <c r="G5" s="138"/>
      <c r="H5" s="138" t="s">
        <v>136</v>
      </c>
      <c r="I5" s="138"/>
      <c r="J5" s="138"/>
    </row>
    <row r="6" spans="1:10" s="68" customFormat="1" ht="38.25" customHeight="1">
      <c r="A6" s="139" t="s">
        <v>57</v>
      </c>
      <c r="B6" s="139" t="s">
        <v>77</v>
      </c>
      <c r="C6" s="139" t="s">
        <v>24</v>
      </c>
      <c r="D6" s="139" t="s">
        <v>36</v>
      </c>
      <c r="E6" s="139" t="s">
        <v>78</v>
      </c>
      <c r="F6" s="139" t="s">
        <v>75</v>
      </c>
      <c r="G6" s="139" t="s">
        <v>79</v>
      </c>
      <c r="H6" s="139" t="s">
        <v>78</v>
      </c>
      <c r="I6" s="139" t="s">
        <v>75</v>
      </c>
      <c r="J6" s="139" t="s">
        <v>79</v>
      </c>
    </row>
    <row r="7" spans="1:10" s="69" customFormat="1" ht="23.1" customHeight="1">
      <c r="A7" s="137" t="s">
        <v>54</v>
      </c>
      <c r="B7" s="126" t="s">
        <v>142</v>
      </c>
      <c r="C7" s="126" t="s">
        <v>50</v>
      </c>
      <c r="D7" s="126" t="s">
        <v>50</v>
      </c>
      <c r="E7" s="128">
        <v>1001556</v>
      </c>
      <c r="F7" s="128">
        <v>0</v>
      </c>
      <c r="G7" s="128">
        <v>1001556</v>
      </c>
      <c r="H7" s="128">
        <v>1001556</v>
      </c>
      <c r="I7" s="128">
        <v>0</v>
      </c>
      <c r="J7" s="128">
        <v>1001556</v>
      </c>
    </row>
    <row r="8" spans="1:10" s="68" customFormat="1" ht="23.1" customHeight="1">
      <c r="A8" s="137" t="s">
        <v>51</v>
      </c>
      <c r="B8" s="126" t="s">
        <v>141</v>
      </c>
      <c r="C8" s="126" t="s">
        <v>50</v>
      </c>
      <c r="D8" s="126" t="s">
        <v>50</v>
      </c>
      <c r="E8" s="128">
        <v>591982</v>
      </c>
      <c r="F8" s="128">
        <v>0</v>
      </c>
      <c r="G8" s="128">
        <v>591982</v>
      </c>
      <c r="H8" s="128">
        <v>591982</v>
      </c>
      <c r="I8" s="128">
        <v>0</v>
      </c>
      <c r="J8" s="128">
        <v>591982</v>
      </c>
    </row>
    <row r="9" spans="1:10" s="69" customFormat="1" ht="23.1" customHeight="1">
      <c r="A9" s="117" t="s">
        <v>12</v>
      </c>
      <c r="B9" s="117"/>
      <c r="C9" s="117"/>
      <c r="D9" s="117"/>
      <c r="E9" s="140">
        <f t="shared" ref="E9:J9" si="0">SUBTOTAL(109,E7:E8)</f>
        <v>1593538</v>
      </c>
      <c r="F9" s="140">
        <f t="shared" si="0"/>
        <v>0</v>
      </c>
      <c r="G9" s="140">
        <f t="shared" si="0"/>
        <v>1593538</v>
      </c>
      <c r="H9" s="140">
        <f t="shared" si="0"/>
        <v>1593538</v>
      </c>
      <c r="I9" s="140">
        <f t="shared" si="0"/>
        <v>0</v>
      </c>
      <c r="J9" s="140">
        <f t="shared" si="0"/>
        <v>1593538</v>
      </c>
    </row>
    <row r="10" spans="1:10" ht="23.1" customHeight="1">
      <c r="A10" s="17" t="s">
        <v>13</v>
      </c>
      <c r="B10" s="17"/>
      <c r="C10" s="17"/>
      <c r="D10" s="17"/>
      <c r="E10" s="19"/>
      <c r="F10" s="19"/>
      <c r="G10" s="19"/>
      <c r="H10" s="19"/>
      <c r="I10" s="19"/>
      <c r="J10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paperSize="9" scale="78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J10"/>
  <sheetViews>
    <sheetView rightToLeft="1" view="pageBreakPreview" zoomScale="130" zoomScaleNormal="100" zoomScaleSheetLayoutView="130" workbookViewId="0">
      <selection activeCell="D15" sqref="D15"/>
    </sheetView>
  </sheetViews>
  <sheetFormatPr defaultColWidth="9" defaultRowHeight="18"/>
  <cols>
    <col min="1" max="2" width="13" style="28" customWidth="1"/>
    <col min="3" max="3" width="14.625" style="28" customWidth="1"/>
    <col min="4" max="4" width="13" style="28" customWidth="1"/>
    <col min="5" max="5" width="20.875" style="28" customWidth="1"/>
    <col min="6" max="6" width="13" style="28" customWidth="1"/>
    <col min="7" max="7" width="15.75" style="28" customWidth="1"/>
    <col min="8" max="8" width="13" style="28" customWidth="1"/>
    <col min="9" max="9" width="20.875" style="28" customWidth="1"/>
    <col min="10" max="10" width="9" style="3" customWidth="1"/>
    <col min="11" max="16384" width="9" style="3"/>
  </cols>
  <sheetData>
    <row r="1" spans="1:10" ht="26.25">
      <c r="A1" s="201" t="s">
        <v>124</v>
      </c>
      <c r="B1" s="258"/>
      <c r="C1" s="258"/>
      <c r="D1" s="258"/>
      <c r="E1" s="258"/>
      <c r="F1" s="258"/>
      <c r="G1" s="258"/>
      <c r="H1" s="258"/>
      <c r="I1" s="259"/>
      <c r="J1" s="46"/>
    </row>
    <row r="2" spans="1:10" ht="26.25">
      <c r="A2" s="204" t="s">
        <v>123</v>
      </c>
      <c r="B2" s="243"/>
      <c r="C2" s="243"/>
      <c r="D2" s="243"/>
      <c r="E2" s="243"/>
      <c r="F2" s="243"/>
      <c r="G2" s="243"/>
      <c r="H2" s="243"/>
      <c r="I2" s="244"/>
      <c r="J2" s="46"/>
    </row>
    <row r="3" spans="1:10" ht="26.25">
      <c r="A3" s="252" t="str">
        <f>'1'!M8</f>
        <v xml:space="preserve">برای ماه منتهی به 1402/07/30 </v>
      </c>
      <c r="B3" s="260"/>
      <c r="C3" s="260"/>
      <c r="D3" s="260"/>
      <c r="E3" s="260"/>
      <c r="F3" s="260"/>
      <c r="G3" s="260"/>
      <c r="H3" s="260"/>
      <c r="I3" s="261"/>
    </row>
    <row r="4" spans="1:10" ht="21">
      <c r="A4" s="210" t="s">
        <v>115</v>
      </c>
      <c r="B4" s="243"/>
      <c r="C4" s="243"/>
      <c r="D4" s="243"/>
      <c r="E4" s="243"/>
      <c r="F4" s="243"/>
      <c r="G4" s="243"/>
      <c r="H4" s="243"/>
      <c r="I4" s="244"/>
    </row>
    <row r="5" spans="1:10" ht="16.5" customHeight="1">
      <c r="A5" s="87"/>
      <c r="B5" s="150" t="s">
        <v>130</v>
      </c>
      <c r="C5" s="90" t="str">
        <f>'1'!M10</f>
        <v>1402/07/01</v>
      </c>
      <c r="D5" s="90" t="s">
        <v>129</v>
      </c>
      <c r="E5" s="149" t="str">
        <f>'1'!M9</f>
        <v>1402/07/30</v>
      </c>
      <c r="F5" s="265" t="s">
        <v>146</v>
      </c>
      <c r="G5" s="265"/>
      <c r="H5" s="265"/>
      <c r="I5" s="265"/>
    </row>
    <row r="6" spans="1:10" s="69" customFormat="1" ht="18.75">
      <c r="A6" s="85" t="s">
        <v>57</v>
      </c>
      <c r="B6" s="85" t="s">
        <v>3</v>
      </c>
      <c r="C6" s="85" t="s">
        <v>80</v>
      </c>
      <c r="D6" s="85" t="s">
        <v>81</v>
      </c>
      <c r="E6" s="85" t="s">
        <v>82</v>
      </c>
      <c r="F6" s="85" t="s">
        <v>3</v>
      </c>
      <c r="G6" s="85" t="s">
        <v>5</v>
      </c>
      <c r="H6" s="85" t="s">
        <v>81</v>
      </c>
      <c r="I6" s="85" t="s">
        <v>82</v>
      </c>
    </row>
    <row r="7" spans="1:10" s="68" customFormat="1" ht="23.1" customHeight="1">
      <c r="A7" s="137" t="s">
        <v>126</v>
      </c>
      <c r="B7" s="128">
        <v>100000</v>
      </c>
      <c r="C7" s="128">
        <v>1482800000</v>
      </c>
      <c r="D7" s="128">
        <v>-1551155814</v>
      </c>
      <c r="E7" s="128">
        <v>-68355814</v>
      </c>
      <c r="F7" s="127">
        <v>100000</v>
      </c>
      <c r="G7" s="128">
        <v>1482800000</v>
      </c>
      <c r="H7" s="128">
        <v>-1551155814</v>
      </c>
      <c r="I7" s="128">
        <v>-68355814</v>
      </c>
    </row>
    <row r="8" spans="1:10" s="69" customFormat="1" ht="23.1" customHeight="1">
      <c r="A8" s="137" t="s">
        <v>138</v>
      </c>
      <c r="B8" s="145">
        <v>317945</v>
      </c>
      <c r="C8" s="145">
        <v>12288113431</v>
      </c>
      <c r="D8" s="145">
        <v>-12258193248</v>
      </c>
      <c r="E8" s="145">
        <v>29920183</v>
      </c>
      <c r="F8" s="146">
        <v>317945</v>
      </c>
      <c r="G8" s="145">
        <v>12288113431</v>
      </c>
      <c r="H8" s="145">
        <v>-12258193248</v>
      </c>
      <c r="I8" s="147">
        <v>29920183</v>
      </c>
    </row>
    <row r="9" spans="1:10" s="69" customFormat="1">
      <c r="A9" s="175" t="s">
        <v>12</v>
      </c>
      <c r="B9" s="176">
        <f t="shared" ref="B9:I9" si="0">SUBTOTAL(109,B7:B8)</f>
        <v>417945</v>
      </c>
      <c r="C9" s="176">
        <f t="shared" si="0"/>
        <v>13770913431</v>
      </c>
      <c r="D9" s="176">
        <f t="shared" si="0"/>
        <v>-13809349062</v>
      </c>
      <c r="E9" s="176">
        <f t="shared" si="0"/>
        <v>-38435631</v>
      </c>
      <c r="F9" s="176">
        <f t="shared" si="0"/>
        <v>417945</v>
      </c>
      <c r="G9" s="176">
        <f t="shared" si="0"/>
        <v>13770913431</v>
      </c>
      <c r="H9" s="176">
        <f t="shared" si="0"/>
        <v>-13809349062</v>
      </c>
      <c r="I9" s="176">
        <f t="shared" si="0"/>
        <v>-38435631</v>
      </c>
    </row>
    <row r="10" spans="1:10" s="69" customFormat="1" ht="18.75">
      <c r="A10" s="262" t="s">
        <v>83</v>
      </c>
      <c r="B10" s="263"/>
      <c r="C10" s="263"/>
      <c r="D10" s="263"/>
      <c r="E10" s="263"/>
      <c r="F10" s="263"/>
      <c r="G10" s="263"/>
      <c r="H10" s="263"/>
      <c r="I10" s="264"/>
    </row>
  </sheetData>
  <mergeCells count="6">
    <mergeCell ref="A1:I1"/>
    <mergeCell ref="A2:I2"/>
    <mergeCell ref="A3:I3"/>
    <mergeCell ref="A10:I10"/>
    <mergeCell ref="F5:I5"/>
    <mergeCell ref="A4:I4"/>
  </mergeCells>
  <pageMargins left="0.7" right="0.7" top="0.75" bottom="0.75" header="0.3" footer="0.3"/>
  <pageSetup paperSize="9" scale="88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I10"/>
  <sheetViews>
    <sheetView rightToLeft="1" view="pageBreakPreview" zoomScaleNormal="100" zoomScaleSheetLayoutView="100" workbookViewId="0">
      <selection activeCell="G16" sqref="G16"/>
    </sheetView>
  </sheetViews>
  <sheetFormatPr defaultColWidth="9" defaultRowHeight="18"/>
  <cols>
    <col min="1" max="1" width="22.375" style="3" customWidth="1"/>
    <col min="2" max="2" width="14.25" style="3" bestFit="1" customWidth="1"/>
    <col min="3" max="3" width="17.75" style="3" customWidth="1"/>
    <col min="4" max="4" width="16.375" style="3" bestFit="1" customWidth="1"/>
    <col min="5" max="5" width="29" style="3" customWidth="1"/>
    <col min="6" max="6" width="11.625" style="3" bestFit="1" customWidth="1"/>
    <col min="7" max="7" width="17.75" style="3" customWidth="1"/>
    <col min="8" max="8" width="16.375" style="3" bestFit="1" customWidth="1"/>
    <col min="9" max="9" width="29" style="3" customWidth="1"/>
    <col min="10" max="10" width="9" style="3" customWidth="1"/>
    <col min="11" max="16384" width="9" style="3"/>
  </cols>
  <sheetData>
    <row r="1" spans="1:9" ht="26.25">
      <c r="A1" s="201" t="s">
        <v>100</v>
      </c>
      <c r="B1" s="258"/>
      <c r="C1" s="258"/>
      <c r="D1" s="258"/>
      <c r="E1" s="258"/>
      <c r="F1" s="258"/>
      <c r="G1" s="258"/>
      <c r="H1" s="258"/>
      <c r="I1" s="259"/>
    </row>
    <row r="2" spans="1:9" ht="26.25">
      <c r="A2" s="204" t="s">
        <v>110</v>
      </c>
      <c r="B2" s="243"/>
      <c r="C2" s="243"/>
      <c r="D2" s="243"/>
      <c r="E2" s="243"/>
      <c r="F2" s="243"/>
      <c r="G2" s="243"/>
      <c r="H2" s="243"/>
      <c r="I2" s="244"/>
    </row>
    <row r="3" spans="1:9" ht="26.25">
      <c r="A3" s="204" t="str">
        <f>'1'!M8</f>
        <v xml:space="preserve">برای ماه منتهی به 1402/07/30 </v>
      </c>
      <c r="B3" s="243"/>
      <c r="C3" s="243"/>
      <c r="D3" s="243"/>
      <c r="E3" s="243"/>
      <c r="F3" s="243"/>
      <c r="G3" s="243"/>
      <c r="H3" s="243"/>
      <c r="I3" s="244"/>
    </row>
    <row r="4" spans="1:9" ht="21">
      <c r="A4" s="210" t="s">
        <v>118</v>
      </c>
      <c r="B4" s="243"/>
      <c r="C4" s="243"/>
      <c r="D4" s="243"/>
      <c r="E4" s="243"/>
      <c r="F4" s="243"/>
      <c r="G4" s="243"/>
      <c r="H4" s="243"/>
      <c r="I4" s="244"/>
    </row>
    <row r="5" spans="1:9" ht="16.5" customHeight="1">
      <c r="A5" s="84"/>
      <c r="B5" s="152" t="s">
        <v>131</v>
      </c>
      <c r="C5" s="91" t="str">
        <f>'درآمد ناشی ازفروش'!C5</f>
        <v>1402/07/01</v>
      </c>
      <c r="D5" s="91" t="s">
        <v>129</v>
      </c>
      <c r="E5" s="151" t="str">
        <f>'درآمد ناشی ازفروش'!E5</f>
        <v>1402/07/30</v>
      </c>
      <c r="F5" s="267" t="s">
        <v>132</v>
      </c>
      <c r="G5" s="268"/>
      <c r="H5" s="90" t="str">
        <f>E5</f>
        <v>1402/07/30</v>
      </c>
      <c r="I5" s="148"/>
    </row>
    <row r="6" spans="1:9" s="68" customFormat="1" ht="53.25" customHeight="1">
      <c r="A6" s="85" t="s">
        <v>57</v>
      </c>
      <c r="B6" s="85" t="s">
        <v>3</v>
      </c>
      <c r="C6" s="85" t="s">
        <v>5</v>
      </c>
      <c r="D6" s="85" t="s">
        <v>81</v>
      </c>
      <c r="E6" s="86" t="s">
        <v>84</v>
      </c>
      <c r="F6" s="85" t="s">
        <v>3</v>
      </c>
      <c r="G6" s="85" t="s">
        <v>5</v>
      </c>
      <c r="H6" s="85" t="s">
        <v>81</v>
      </c>
      <c r="I6" s="86" t="s">
        <v>84</v>
      </c>
    </row>
    <row r="7" spans="1:9" s="69" customFormat="1" ht="18.75">
      <c r="A7" s="153" t="s">
        <v>126</v>
      </c>
      <c r="B7" s="154">
        <v>934924</v>
      </c>
      <c r="C7" s="154">
        <v>13727062537</v>
      </c>
      <c r="D7" s="154">
        <v>-13838844057</v>
      </c>
      <c r="E7" s="154">
        <v>-111781520</v>
      </c>
      <c r="F7" s="154">
        <v>934924</v>
      </c>
      <c r="G7" s="154">
        <v>13727062537</v>
      </c>
      <c r="H7" s="154">
        <v>-13838844057</v>
      </c>
      <c r="I7" s="154">
        <v>-111781520</v>
      </c>
    </row>
    <row r="8" spans="1:9" s="69" customFormat="1" ht="18.75">
      <c r="A8" s="153" t="s">
        <v>127</v>
      </c>
      <c r="B8" s="154">
        <v>2957737</v>
      </c>
      <c r="C8" s="154">
        <v>37591427540</v>
      </c>
      <c r="D8" s="154">
        <v>-36833200626</v>
      </c>
      <c r="E8" s="154">
        <v>758226914</v>
      </c>
      <c r="F8" s="154">
        <v>2957737</v>
      </c>
      <c r="G8" s="154">
        <v>37591427540</v>
      </c>
      <c r="H8" s="154">
        <v>-36833200626</v>
      </c>
      <c r="I8" s="154">
        <v>758226914</v>
      </c>
    </row>
    <row r="9" spans="1:9" s="69" customFormat="1" ht="18.75">
      <c r="A9" s="178" t="s">
        <v>12</v>
      </c>
      <c r="B9" s="177">
        <v>3892661</v>
      </c>
      <c r="C9" s="177">
        <v>51318490077</v>
      </c>
      <c r="D9" s="177">
        <v>-50672044683</v>
      </c>
      <c r="E9" s="177">
        <v>646445394</v>
      </c>
      <c r="F9" s="177">
        <v>3892661</v>
      </c>
      <c r="G9" s="177">
        <v>51318490077</v>
      </c>
      <c r="H9" s="177">
        <v>-50672044683</v>
      </c>
      <c r="I9" s="177">
        <v>646445394</v>
      </c>
    </row>
    <row r="10" spans="1:9" s="68" customFormat="1" ht="18.75">
      <c r="A10" s="266" t="s">
        <v>83</v>
      </c>
      <c r="B10" s="266"/>
      <c r="C10" s="266"/>
      <c r="D10" s="266"/>
      <c r="E10" s="266"/>
      <c r="F10" s="266"/>
      <c r="G10" s="266"/>
      <c r="H10" s="266"/>
      <c r="I10" s="266"/>
    </row>
  </sheetData>
  <mergeCells count="6">
    <mergeCell ref="A10:I10"/>
    <mergeCell ref="A1:I1"/>
    <mergeCell ref="A2:I2"/>
    <mergeCell ref="A3:I3"/>
    <mergeCell ref="A4:I4"/>
    <mergeCell ref="F5:G5"/>
  </mergeCells>
  <pageMargins left="0.7" right="0.7" top="0.75" bottom="0.75" header="0.3" footer="0.3"/>
  <pageSetup scale="64" orientation="landscape" horizontalDpi="4294967295" verticalDpi="4294967295" r:id="rId1"/>
  <headerFooter differentOddEven="1" differentFirst="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K11"/>
  <sheetViews>
    <sheetView rightToLeft="1" view="pageBreakPreview" zoomScaleNormal="100" zoomScaleSheetLayoutView="100" workbookViewId="0">
      <selection activeCell="A10" sqref="A10"/>
    </sheetView>
  </sheetViews>
  <sheetFormatPr defaultColWidth="9" defaultRowHeight="18"/>
  <cols>
    <col min="1" max="1" width="13" style="30" customWidth="1"/>
    <col min="2" max="2" width="11.75" style="30" bestFit="1" customWidth="1"/>
    <col min="3" max="3" width="13" style="30" customWidth="1"/>
    <col min="4" max="4" width="11.125" style="30" customWidth="1"/>
    <col min="5" max="9" width="13" style="30" customWidth="1"/>
    <col min="10" max="10" width="9" style="12" customWidth="1"/>
    <col min="11" max="16384" width="9" style="12"/>
  </cols>
  <sheetData>
    <row r="1" spans="1:11" ht="26.25" customHeight="1">
      <c r="A1" s="201" t="s">
        <v>116</v>
      </c>
      <c r="B1" s="215"/>
      <c r="C1" s="215"/>
      <c r="D1" s="215"/>
      <c r="E1" s="215"/>
      <c r="F1" s="215"/>
      <c r="G1" s="215"/>
      <c r="H1" s="215"/>
      <c r="I1" s="215"/>
      <c r="J1" s="72"/>
      <c r="K1" s="72"/>
    </row>
    <row r="2" spans="1:11" ht="18.75" customHeight="1">
      <c r="A2" s="204" t="s">
        <v>110</v>
      </c>
      <c r="B2" s="217"/>
      <c r="C2" s="217"/>
      <c r="D2" s="217"/>
      <c r="E2" s="217"/>
      <c r="F2" s="217"/>
      <c r="G2" s="217"/>
      <c r="H2" s="217"/>
      <c r="I2" s="217"/>
      <c r="J2" s="72"/>
      <c r="K2" s="72"/>
    </row>
    <row r="3" spans="1:11" ht="18.75" customHeight="1">
      <c r="A3" s="204" t="str">
        <f>'1'!M8</f>
        <v xml:space="preserve">برای ماه منتهی به 1402/07/30 </v>
      </c>
      <c r="B3" s="217"/>
      <c r="C3" s="217"/>
      <c r="D3" s="217"/>
      <c r="E3" s="217"/>
      <c r="F3" s="217"/>
      <c r="G3" s="217"/>
      <c r="H3" s="217"/>
      <c r="I3" s="217"/>
      <c r="J3" s="72"/>
      <c r="K3" s="72"/>
    </row>
    <row r="4" spans="1:11" ht="19.5" customHeight="1" thickBot="1">
      <c r="A4" s="198" t="s">
        <v>119</v>
      </c>
      <c r="B4" s="222"/>
      <c r="C4" s="222"/>
      <c r="D4" s="222"/>
      <c r="E4" s="222"/>
      <c r="F4" s="222"/>
      <c r="G4" s="222"/>
      <c r="H4" s="222"/>
      <c r="I4" s="222"/>
      <c r="J4" s="72"/>
      <c r="K4" s="72"/>
    </row>
    <row r="6" spans="1:11" s="71" customFormat="1" ht="19.5" customHeight="1">
      <c r="A6" s="83"/>
      <c r="B6" s="155" t="s">
        <v>133</v>
      </c>
      <c r="C6" s="92" t="str">
        <f>'درآمد ناشی از تغییر قیمت اوراق '!C5</f>
        <v>1402/07/01</v>
      </c>
      <c r="D6" s="92" t="s">
        <v>129</v>
      </c>
      <c r="E6" s="83" t="str">
        <f>'درآمد ناشی از تغییر قیمت اوراق '!E5</f>
        <v>1402/07/30</v>
      </c>
      <c r="F6" s="80" t="s">
        <v>70</v>
      </c>
      <c r="G6" s="83" t="str">
        <f>E6</f>
        <v>1402/07/30</v>
      </c>
      <c r="H6" s="80"/>
      <c r="I6" s="80"/>
    </row>
    <row r="7" spans="1:11" s="70" customFormat="1" ht="20.25" customHeight="1">
      <c r="A7" s="271"/>
      <c r="B7" s="269" t="s">
        <v>85</v>
      </c>
      <c r="C7" s="269" t="s">
        <v>86</v>
      </c>
      <c r="D7" s="269" t="s">
        <v>87</v>
      </c>
      <c r="E7" s="269" t="s">
        <v>12</v>
      </c>
      <c r="F7" s="269" t="s">
        <v>85</v>
      </c>
      <c r="G7" s="269" t="s">
        <v>86</v>
      </c>
      <c r="H7" s="269" t="s">
        <v>87</v>
      </c>
      <c r="I7" s="269" t="s">
        <v>12</v>
      </c>
    </row>
    <row r="8" spans="1:11" s="71" customFormat="1" ht="20.25" customHeight="1">
      <c r="A8" s="272"/>
      <c r="B8" s="270"/>
      <c r="C8" s="270"/>
      <c r="D8" s="270"/>
      <c r="E8" s="270"/>
      <c r="F8" s="270"/>
      <c r="G8" s="270"/>
      <c r="H8" s="270"/>
      <c r="I8" s="270"/>
    </row>
    <row r="9" spans="1:11" s="70" customFormat="1" ht="18.75">
      <c r="A9" s="271"/>
      <c r="B9" s="82" t="s">
        <v>88</v>
      </c>
      <c r="C9" s="82" t="s">
        <v>89</v>
      </c>
      <c r="D9" s="82" t="s">
        <v>90</v>
      </c>
      <c r="E9" s="269"/>
      <c r="F9" s="82" t="s">
        <v>90</v>
      </c>
      <c r="G9" s="82" t="s">
        <v>90</v>
      </c>
      <c r="H9" s="82" t="s">
        <v>90</v>
      </c>
      <c r="I9" s="269"/>
    </row>
    <row r="10" spans="1:11" s="71" customFormat="1" ht="23.1" customHeight="1">
      <c r="A10" s="93" t="s">
        <v>12</v>
      </c>
      <c r="B10" s="93">
        <v>0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</row>
    <row r="11" spans="1:11" ht="23.1" customHeight="1">
      <c r="A11" s="31" t="s">
        <v>13</v>
      </c>
      <c r="B11" s="29"/>
      <c r="C11" s="29"/>
      <c r="D11" s="29"/>
      <c r="E11" s="29"/>
      <c r="F11" s="29"/>
      <c r="G11" s="29"/>
      <c r="H11" s="29"/>
      <c r="I11" s="29"/>
    </row>
  </sheetData>
  <mergeCells count="13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M16"/>
  <sheetViews>
    <sheetView rightToLeft="1" view="pageBreakPreview" zoomScale="106" zoomScaleNormal="100" zoomScaleSheetLayoutView="106" workbookViewId="0">
      <selection activeCell="C16" sqref="C16:M16"/>
    </sheetView>
  </sheetViews>
  <sheetFormatPr defaultColWidth="9" defaultRowHeight="18"/>
  <cols>
    <col min="1" max="2" width="13" style="30" customWidth="1"/>
    <col min="3" max="3" width="15.375" style="30" bestFit="1" customWidth="1"/>
    <col min="4" max="4" width="14" style="30" bestFit="1" customWidth="1"/>
    <col min="5" max="5" width="15.375" style="30" bestFit="1" customWidth="1"/>
    <col min="6" max="6" width="16.875" style="30" customWidth="1"/>
    <col min="7" max="8" width="13" style="30" customWidth="1"/>
    <col min="9" max="9" width="14" style="30" bestFit="1" customWidth="1"/>
    <col min="10" max="10" width="13" style="30" customWidth="1"/>
    <col min="11" max="11" width="16.875" style="30" customWidth="1"/>
    <col min="12" max="12" width="9" style="11" customWidth="1"/>
    <col min="13" max="16384" width="9" style="11"/>
  </cols>
  <sheetData>
    <row r="1" spans="1:13" s="74" customFormat="1" ht="26.25">
      <c r="A1" s="201" t="s">
        <v>98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3" s="74" customFormat="1" ht="26.25">
      <c r="A2" s="204" t="s">
        <v>110</v>
      </c>
      <c r="B2" s="243"/>
      <c r="C2" s="243"/>
      <c r="D2" s="243"/>
      <c r="E2" s="243"/>
      <c r="F2" s="243"/>
      <c r="G2" s="243"/>
      <c r="H2" s="243"/>
      <c r="I2" s="243"/>
      <c r="J2" s="243"/>
      <c r="K2" s="244"/>
    </row>
    <row r="3" spans="1:13" s="74" customFormat="1" ht="26.25">
      <c r="A3" s="204" t="str">
        <f>'1'!M8</f>
        <v xml:space="preserve">برای ماه منتهی به 1402/07/30 </v>
      </c>
      <c r="B3" s="243"/>
      <c r="C3" s="243"/>
      <c r="D3" s="243"/>
      <c r="E3" s="243"/>
      <c r="F3" s="243"/>
      <c r="G3" s="243"/>
      <c r="H3" s="243"/>
      <c r="I3" s="243"/>
      <c r="J3" s="243"/>
      <c r="K3" s="244"/>
    </row>
    <row r="4" spans="1:13" s="74" customFormat="1" ht="18.75">
      <c r="A4" s="240" t="s">
        <v>120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</row>
    <row r="7" spans="1:13" s="73" customFormat="1" ht="19.5" customHeight="1">
      <c r="A7" s="81"/>
      <c r="B7" s="155" t="s">
        <v>131</v>
      </c>
      <c r="C7" s="92" t="str">
        <f>'درآمد سرمایه گذاری در اوراق بها'!C6</f>
        <v>1402/07/01</v>
      </c>
      <c r="D7" s="92" t="s">
        <v>129</v>
      </c>
      <c r="E7" s="83" t="str">
        <f>'درآمد سرمایه گذاری در اوراق بها'!G6</f>
        <v>1402/07/30</v>
      </c>
      <c r="F7" s="80"/>
      <c r="G7" s="276" t="s">
        <v>146</v>
      </c>
      <c r="H7" s="276"/>
      <c r="I7" s="276"/>
      <c r="J7" s="276"/>
      <c r="K7" s="276"/>
    </row>
    <row r="8" spans="1:13" s="74" customFormat="1" ht="19.5" customHeight="1">
      <c r="A8" s="277" t="s">
        <v>91</v>
      </c>
      <c r="B8" s="275" t="s">
        <v>92</v>
      </c>
      <c r="C8" s="275" t="s">
        <v>86</v>
      </c>
      <c r="D8" s="275" t="s">
        <v>87</v>
      </c>
      <c r="E8" s="275" t="s">
        <v>12</v>
      </c>
      <c r="F8" s="275"/>
      <c r="G8" s="275" t="s">
        <v>92</v>
      </c>
      <c r="H8" s="275" t="s">
        <v>86</v>
      </c>
      <c r="I8" s="275" t="s">
        <v>87</v>
      </c>
      <c r="J8" s="275" t="s">
        <v>12</v>
      </c>
      <c r="K8" s="275"/>
    </row>
    <row r="9" spans="1:13" s="74" customFormat="1" ht="18.75" customHeight="1">
      <c r="A9" s="278"/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3" s="74" customFormat="1" ht="28.5" customHeight="1">
      <c r="A10" s="277"/>
      <c r="B10" s="82" t="s">
        <v>88</v>
      </c>
      <c r="C10" s="82" t="s">
        <v>90</v>
      </c>
      <c r="D10" s="82" t="s">
        <v>90</v>
      </c>
      <c r="E10" s="78" t="s">
        <v>47</v>
      </c>
      <c r="F10" s="78" t="s">
        <v>93</v>
      </c>
      <c r="G10" s="82" t="s">
        <v>88</v>
      </c>
      <c r="H10" s="82" t="s">
        <v>90</v>
      </c>
      <c r="I10" s="82" t="s">
        <v>90</v>
      </c>
      <c r="J10" s="78" t="s">
        <v>47</v>
      </c>
      <c r="K10" s="78" t="s">
        <v>93</v>
      </c>
    </row>
    <row r="11" spans="1:13" s="73" customFormat="1" ht="23.1" customHeight="1">
      <c r="A11" s="160" t="s">
        <v>138</v>
      </c>
      <c r="B11" s="156">
        <v>0</v>
      </c>
      <c r="C11" s="157">
        <v>0</v>
      </c>
      <c r="D11" s="156">
        <v>29920183</v>
      </c>
      <c r="E11" s="157">
        <v>29920183</v>
      </c>
      <c r="F11" s="293">
        <f>Table719[[#This Row],[Column5]]/درآمدها!$C$10</f>
        <v>4.8931131082409644E-2</v>
      </c>
      <c r="G11" s="156">
        <v>0</v>
      </c>
      <c r="H11" s="157">
        <v>0</v>
      </c>
      <c r="I11" s="156">
        <v>29920183</v>
      </c>
      <c r="J11" s="157">
        <v>29920183</v>
      </c>
      <c r="K11" s="293">
        <f>Table719[[#This Row],[Column5]]/درآمدها!$C$10</f>
        <v>4.8931131082409644E-2</v>
      </c>
    </row>
    <row r="12" spans="1:13" ht="23.1" customHeight="1">
      <c r="A12" s="160" t="s">
        <v>126</v>
      </c>
      <c r="B12" s="156">
        <v>0</v>
      </c>
      <c r="C12" s="157">
        <v>-111781520</v>
      </c>
      <c r="D12" s="156">
        <v>-68355814</v>
      </c>
      <c r="E12" s="157">
        <v>-180137334</v>
      </c>
      <c r="F12" s="293">
        <f>Table719[[#This Row],[Column5]]/درآمدها!$C$10</f>
        <v>-0.29459457192457034</v>
      </c>
      <c r="G12" s="156">
        <v>0</v>
      </c>
      <c r="H12" s="157">
        <v>-111781520</v>
      </c>
      <c r="I12" s="156">
        <v>-68355814</v>
      </c>
      <c r="J12" s="157">
        <v>-180137334</v>
      </c>
      <c r="K12" s="293">
        <f>Table719[[#This Row],[Column5]]/درآمدها!$C$10</f>
        <v>-0.29459457192457034</v>
      </c>
    </row>
    <row r="13" spans="1:13">
      <c r="A13" s="160" t="s">
        <v>127</v>
      </c>
      <c r="B13" s="156">
        <v>0</v>
      </c>
      <c r="C13" s="157">
        <v>758226914</v>
      </c>
      <c r="D13" s="156">
        <v>0</v>
      </c>
      <c r="E13" s="157">
        <v>758226914</v>
      </c>
      <c r="F13" s="293">
        <f>Table719[[#This Row],[Column5]]/درآمدها!$C$10</f>
        <v>1.2399957753983304</v>
      </c>
      <c r="G13" s="156">
        <v>0</v>
      </c>
      <c r="H13" s="157">
        <v>758226914</v>
      </c>
      <c r="I13" s="156">
        <v>0</v>
      </c>
      <c r="J13" s="157">
        <v>758226914</v>
      </c>
      <c r="K13" s="293">
        <f>Table719[[#This Row],[Column5]]/درآمدها!$C$10</f>
        <v>1.2399957753983304</v>
      </c>
    </row>
    <row r="14" spans="1:13" ht="18.75">
      <c r="A14" s="158" t="s">
        <v>12</v>
      </c>
      <c r="B14" s="158">
        <v>0</v>
      </c>
      <c r="C14" s="180">
        <f>SUBTOTAL(109,Table719[[#All],[-43350856]])</f>
        <v>646445394</v>
      </c>
      <c r="D14" s="181">
        <f>SUBTOTAL(109,Table719[[#All],[Column4]])</f>
        <v>-38435631</v>
      </c>
      <c r="E14" s="161">
        <f>SUBTOTAL(109,Table719[[#All],[Column5]])</f>
        <v>608009763</v>
      </c>
      <c r="F14" s="292">
        <f>SUBTOTAL(109,Table719[[#All],[-4.85]])</f>
        <v>0.99433233455616965</v>
      </c>
      <c r="G14" s="181">
        <v>0</v>
      </c>
      <c r="H14" s="180">
        <f>SUBTOTAL(109,Table719[[#All],[Column8]])</f>
        <v>646445394</v>
      </c>
      <c r="I14" s="181">
        <f>SUBTOTAL(109,Table719[[#All],[Column9]])</f>
        <v>-38435631</v>
      </c>
      <c r="J14" s="180">
        <f>SUBTOTAL(109,Table719[[#All],[Column10]])</f>
        <v>608009763</v>
      </c>
      <c r="K14" s="179">
        <f>SUBTOTAL(109,Table719[[#All],[-1.52]])</f>
        <v>0.99433233455616965</v>
      </c>
    </row>
    <row r="16" spans="1:13">
      <c r="C16" s="273"/>
      <c r="D16" s="274"/>
      <c r="E16" s="274"/>
      <c r="F16" s="274"/>
      <c r="G16" s="274"/>
      <c r="H16" s="274"/>
      <c r="I16" s="274"/>
      <c r="J16" s="274"/>
      <c r="K16" s="274"/>
      <c r="L16" s="274"/>
      <c r="M16" s="274"/>
    </row>
  </sheetData>
  <mergeCells count="15">
    <mergeCell ref="C16:M16"/>
    <mergeCell ref="A4:K4"/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G7:K7"/>
    <mergeCell ref="A8:A10"/>
  </mergeCells>
  <pageMargins left="0.7" right="0.7" top="0.75" bottom="0.75" header="0.3" footer="0.3"/>
  <pageSetup paperSize="9" scale="73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G12"/>
  <sheetViews>
    <sheetView rightToLeft="1" view="pageBreakPreview" zoomScale="106" zoomScaleNormal="100" zoomScaleSheetLayoutView="106" workbookViewId="0">
      <selection activeCell="E20" sqref="E20"/>
    </sheetView>
  </sheetViews>
  <sheetFormatPr defaultColWidth="13" defaultRowHeight="18"/>
  <cols>
    <col min="1" max="1" width="17.625" style="30" customWidth="1"/>
    <col min="2" max="2" width="14.375" style="30" customWidth="1"/>
    <col min="3" max="3" width="24.875" style="30" customWidth="1"/>
    <col min="4" max="4" width="21.5" style="30" customWidth="1"/>
    <col min="5" max="5" width="24.875" style="30" customWidth="1"/>
    <col min="6" max="6" width="21.5" style="30" customWidth="1"/>
    <col min="7" max="8" width="13" style="12" customWidth="1"/>
    <col min="9" max="16384" width="13" style="12"/>
  </cols>
  <sheetData>
    <row r="1" spans="1:7" ht="26.25">
      <c r="A1" s="201" t="s">
        <v>112</v>
      </c>
      <c r="B1" s="258"/>
      <c r="C1" s="258"/>
      <c r="D1" s="258"/>
      <c r="E1" s="258"/>
      <c r="F1" s="259"/>
    </row>
    <row r="2" spans="1:7" ht="26.25">
      <c r="A2" s="204" t="s">
        <v>110</v>
      </c>
      <c r="B2" s="243"/>
      <c r="C2" s="243"/>
      <c r="D2" s="243"/>
      <c r="E2" s="243"/>
      <c r="F2" s="244"/>
    </row>
    <row r="3" spans="1:7" ht="26.25">
      <c r="A3" s="204" t="str">
        <f>'1'!M8</f>
        <v xml:space="preserve">برای ماه منتهی به 1402/07/30 </v>
      </c>
      <c r="B3" s="243"/>
      <c r="C3" s="243"/>
      <c r="D3" s="243"/>
      <c r="E3" s="243"/>
      <c r="F3" s="244"/>
    </row>
    <row r="4" spans="1:7" ht="21" thickBot="1">
      <c r="A4" s="198" t="s">
        <v>121</v>
      </c>
      <c r="B4" s="279"/>
      <c r="C4" s="279"/>
      <c r="D4" s="279"/>
      <c r="E4" s="279"/>
      <c r="F4" s="280"/>
    </row>
    <row r="5" spans="1:7">
      <c r="A5" s="47"/>
      <c r="B5" s="47"/>
      <c r="C5" s="47"/>
      <c r="D5" s="47"/>
      <c r="E5" s="47"/>
      <c r="F5" s="47"/>
    </row>
    <row r="6" spans="1:7" s="71" customFormat="1" ht="37.5" customHeight="1">
      <c r="A6" s="276" t="s">
        <v>94</v>
      </c>
      <c r="B6" s="276"/>
      <c r="C6" s="163" t="s">
        <v>134</v>
      </c>
      <c r="D6" s="164" t="s">
        <v>135</v>
      </c>
      <c r="E6" s="276" t="s">
        <v>136</v>
      </c>
      <c r="F6" s="276"/>
      <c r="G6" s="75"/>
    </row>
    <row r="7" spans="1:7" s="70" customFormat="1" ht="59.25" customHeight="1">
      <c r="A7" s="78" t="s">
        <v>95</v>
      </c>
      <c r="B7" s="78" t="s">
        <v>44</v>
      </c>
      <c r="C7" s="78" t="s">
        <v>96</v>
      </c>
      <c r="D7" s="78" t="s">
        <v>97</v>
      </c>
      <c r="E7" s="78" t="s">
        <v>96</v>
      </c>
      <c r="F7" s="78" t="s">
        <v>97</v>
      </c>
      <c r="G7" s="74"/>
    </row>
    <row r="8" spans="1:7" s="71" customFormat="1" ht="22.5" customHeight="1">
      <c r="A8" s="79"/>
      <c r="B8" s="79"/>
      <c r="C8" s="80" t="s">
        <v>88</v>
      </c>
      <c r="D8" s="79"/>
      <c r="E8" s="80" t="s">
        <v>88</v>
      </c>
      <c r="F8" s="79"/>
      <c r="G8" s="73"/>
    </row>
    <row r="9" spans="1:7" s="71" customFormat="1" ht="23.1" customHeight="1">
      <c r="A9" s="124" t="s">
        <v>54</v>
      </c>
      <c r="B9" s="162" t="s">
        <v>55</v>
      </c>
      <c r="C9" s="135">
        <v>1001556</v>
      </c>
      <c r="D9" s="294">
        <f>0.05*30/365</f>
        <v>4.10958904109589E-3</v>
      </c>
      <c r="E9" s="135">
        <v>1001556</v>
      </c>
      <c r="F9" s="294">
        <f t="shared" ref="F9:F10" si="0">0.05*30/365</f>
        <v>4.10958904109589E-3</v>
      </c>
    </row>
    <row r="10" spans="1:7" s="70" customFormat="1" ht="23.1" customHeight="1">
      <c r="A10" s="124" t="s">
        <v>51</v>
      </c>
      <c r="B10" s="162" t="s">
        <v>52</v>
      </c>
      <c r="C10" s="135">
        <v>591982</v>
      </c>
      <c r="D10" s="294">
        <f>0.05*30/365</f>
        <v>4.10958904109589E-3</v>
      </c>
      <c r="E10" s="135">
        <v>591982</v>
      </c>
      <c r="F10" s="294">
        <f t="shared" si="0"/>
        <v>4.10958904109589E-3</v>
      </c>
    </row>
    <row r="11" spans="1:7" s="71" customFormat="1" ht="23.1" customHeight="1">
      <c r="A11" s="159" t="s">
        <v>12</v>
      </c>
      <c r="B11" s="159"/>
      <c r="C11" s="159">
        <f>SUM(C9:C10)</f>
        <v>1593538</v>
      </c>
      <c r="D11" s="292">
        <f>SUM(D9:D10)</f>
        <v>8.21917808219178E-3</v>
      </c>
      <c r="E11" s="159">
        <f>SUM(E9:E10)</f>
        <v>1593538</v>
      </c>
      <c r="F11" s="292">
        <f>SUM(F9:F10)</f>
        <v>8.21917808219178E-3</v>
      </c>
    </row>
    <row r="12" spans="1:7" ht="23.1" customHeight="1">
      <c r="A12" s="31" t="s">
        <v>13</v>
      </c>
      <c r="B12" s="23"/>
      <c r="C12" s="29"/>
      <c r="D12" s="23"/>
      <c r="E12" s="29"/>
      <c r="F12" s="23"/>
      <c r="G12" s="11"/>
    </row>
  </sheetData>
  <mergeCells count="6">
    <mergeCell ref="A6:B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64" orientation="portrait" horizontalDpi="4294967295" verticalDpi="4294967295" r:id="rId1"/>
  <headerFooter differentOddEven="1" differentFirst="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D10"/>
  <sheetViews>
    <sheetView rightToLeft="1" view="pageBreakPreview" zoomScale="130" zoomScaleNormal="100" zoomScaleSheetLayoutView="130" workbookViewId="0">
      <selection activeCell="G5" sqref="G5"/>
    </sheetView>
  </sheetViews>
  <sheetFormatPr defaultColWidth="9" defaultRowHeight="18"/>
  <cols>
    <col min="1" max="1" width="15" style="30" bestFit="1" customWidth="1"/>
    <col min="2" max="3" width="27.875" style="30" customWidth="1"/>
    <col min="4" max="4" width="9" style="12" customWidth="1"/>
    <col min="5" max="16384" width="9" style="12"/>
  </cols>
  <sheetData>
    <row r="1" spans="1:4" ht="26.25">
      <c r="A1" s="201" t="s">
        <v>117</v>
      </c>
      <c r="B1" s="258"/>
      <c r="C1" s="258"/>
      <c r="D1" s="283"/>
    </row>
    <row r="2" spans="1:4" ht="26.25">
      <c r="A2" s="204" t="s">
        <v>110</v>
      </c>
      <c r="B2" s="243"/>
      <c r="C2" s="243"/>
      <c r="D2" s="217"/>
    </row>
    <row r="3" spans="1:4" ht="26.25">
      <c r="A3" s="204" t="str">
        <f>'1'!M8</f>
        <v xml:space="preserve">برای ماه منتهی به 1402/07/30 </v>
      </c>
      <c r="B3" s="243"/>
      <c r="C3" s="243"/>
      <c r="D3" s="217"/>
    </row>
    <row r="4" spans="1:4" ht="21" thickBot="1">
      <c r="A4" s="198" t="s">
        <v>122</v>
      </c>
      <c r="B4" s="279"/>
      <c r="C4" s="279"/>
      <c r="D4" s="284"/>
    </row>
    <row r="5" spans="1:4" ht="19.5" thickBot="1">
      <c r="A5" s="76"/>
      <c r="B5" s="77" t="s">
        <v>147</v>
      </c>
      <c r="C5" s="77" t="s">
        <v>146</v>
      </c>
    </row>
    <row r="6" spans="1:4" s="70" customFormat="1" ht="16.5" customHeight="1">
      <c r="A6" s="285" t="s">
        <v>67</v>
      </c>
      <c r="B6" s="281" t="s">
        <v>47</v>
      </c>
      <c r="C6" s="281" t="s">
        <v>47</v>
      </c>
      <c r="D6" s="281"/>
    </row>
    <row r="7" spans="1:4" s="70" customFormat="1" ht="15" customHeight="1" thickBot="1">
      <c r="A7" s="286"/>
      <c r="B7" s="282"/>
      <c r="C7" s="282"/>
      <c r="D7" s="282"/>
    </row>
    <row r="8" spans="1:4" s="70" customFormat="1" ht="15" customHeight="1">
      <c r="A8" s="165" t="s">
        <v>143</v>
      </c>
      <c r="B8" s="183">
        <v>1872100</v>
      </c>
      <c r="C8" s="183">
        <v>1872100</v>
      </c>
      <c r="D8" s="182"/>
    </row>
    <row r="9" spans="1:4" s="70" customFormat="1" ht="23.1" customHeight="1">
      <c r="A9" s="50" t="s">
        <v>12</v>
      </c>
      <c r="B9" s="51">
        <f>SUM(B8)</f>
        <v>1872100</v>
      </c>
      <c r="C9" s="51">
        <f>SUM(C8)</f>
        <v>1872100</v>
      </c>
    </row>
    <row r="10" spans="1:4" ht="23.1" customHeight="1">
      <c r="A10" s="17" t="s">
        <v>13</v>
      </c>
      <c r="B10" s="19"/>
      <c r="C10" s="19"/>
    </row>
  </sheetData>
  <mergeCells count="8">
    <mergeCell ref="C6:D7"/>
    <mergeCell ref="D1:D4"/>
    <mergeCell ref="A1:C1"/>
    <mergeCell ref="A2:C2"/>
    <mergeCell ref="A3:C3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13"/>
  <sheetViews>
    <sheetView rightToLeft="1" view="pageBreakPreview" zoomScaleNormal="100" zoomScaleSheetLayoutView="100" workbookViewId="0">
      <selection activeCell="M13" sqref="M13"/>
    </sheetView>
  </sheetViews>
  <sheetFormatPr defaultColWidth="9" defaultRowHeight="15.75"/>
  <cols>
    <col min="1" max="13" width="13" style="172" customWidth="1"/>
    <col min="14" max="14" width="9" style="166" customWidth="1"/>
    <col min="15" max="16384" width="9" style="166"/>
  </cols>
  <sheetData>
    <row r="1" spans="1:16" ht="26.25">
      <c r="A1" s="201" t="s">
        <v>100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3"/>
    </row>
    <row r="2" spans="1:16" ht="26.25">
      <c r="A2" s="204" t="s">
        <v>99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6"/>
    </row>
    <row r="3" spans="1:16" ht="26.25">
      <c r="A3" s="204" t="str">
        <f>'1'!M8</f>
        <v xml:space="preserve">برای ماه منتهی به 1402/07/30 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6"/>
    </row>
    <row r="4" spans="1:16" ht="26.25">
      <c r="A4" s="211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</row>
    <row r="5" spans="1:16" ht="21">
      <c r="A5" s="210" t="s">
        <v>101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6"/>
    </row>
    <row r="6" spans="1:16" ht="21.75" thickBot="1">
      <c r="A6" s="198" t="s">
        <v>102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200"/>
      <c r="O6" s="167"/>
      <c r="P6" s="167"/>
    </row>
    <row r="7" spans="1:16" ht="18.75" customHeight="1" thickBot="1">
      <c r="A7" s="168"/>
      <c r="B7" s="213" t="str">
        <f>'1'!M10</f>
        <v>1402/07/01</v>
      </c>
      <c r="C7" s="214"/>
      <c r="D7" s="214"/>
      <c r="E7" s="212" t="s">
        <v>1</v>
      </c>
      <c r="F7" s="212"/>
      <c r="G7" s="212"/>
      <c r="H7" s="212"/>
      <c r="I7" s="213" t="str">
        <f>'1'!M9</f>
        <v>1402/07/30</v>
      </c>
      <c r="J7" s="214"/>
      <c r="K7" s="214"/>
      <c r="L7" s="214"/>
      <c r="M7" s="214"/>
    </row>
    <row r="8" spans="1:16" ht="17.25" customHeight="1">
      <c r="A8" s="207" t="s">
        <v>2</v>
      </c>
      <c r="B8" s="207" t="s">
        <v>3</v>
      </c>
      <c r="C8" s="207" t="s">
        <v>4</v>
      </c>
      <c r="D8" s="196" t="s">
        <v>5</v>
      </c>
      <c r="E8" s="208" t="s">
        <v>6</v>
      </c>
      <c r="F8" s="208"/>
      <c r="G8" s="209" t="s">
        <v>7</v>
      </c>
      <c r="H8" s="209"/>
      <c r="I8" s="196" t="s">
        <v>3</v>
      </c>
      <c r="J8" s="196" t="s">
        <v>8</v>
      </c>
      <c r="K8" s="196" t="s">
        <v>4</v>
      </c>
      <c r="L8" s="196" t="s">
        <v>5</v>
      </c>
      <c r="M8" s="196" t="s">
        <v>9</v>
      </c>
    </row>
    <row r="9" spans="1:16" ht="20.25" customHeight="1" thickBot="1">
      <c r="A9" s="197"/>
      <c r="B9" s="197"/>
      <c r="C9" s="197"/>
      <c r="D9" s="197"/>
      <c r="E9" s="169" t="s">
        <v>3</v>
      </c>
      <c r="F9" s="169" t="s">
        <v>10</v>
      </c>
      <c r="G9" s="169" t="s">
        <v>3</v>
      </c>
      <c r="H9" s="169" t="s">
        <v>11</v>
      </c>
      <c r="I9" s="197"/>
      <c r="J9" s="197"/>
      <c r="K9" s="197"/>
      <c r="L9" s="197"/>
      <c r="M9" s="197"/>
    </row>
    <row r="10" spans="1:16" ht="23.1" customHeight="1">
      <c r="A10" s="170" t="s">
        <v>138</v>
      </c>
      <c r="B10" s="170">
        <v>0</v>
      </c>
      <c r="C10" s="170">
        <v>0</v>
      </c>
      <c r="D10" s="170">
        <v>0</v>
      </c>
      <c r="E10" s="170">
        <v>317945</v>
      </c>
      <c r="F10" s="170">
        <v>12258193248</v>
      </c>
      <c r="G10" s="170">
        <v>317945</v>
      </c>
      <c r="H10" s="170">
        <v>12258193248</v>
      </c>
      <c r="I10" s="170">
        <v>0</v>
      </c>
      <c r="J10" s="170"/>
      <c r="K10" s="170">
        <v>0</v>
      </c>
      <c r="L10" s="170">
        <v>0</v>
      </c>
      <c r="M10" s="288">
        <f>L10/'1'!$M$5</f>
        <v>0</v>
      </c>
    </row>
    <row r="11" spans="1:16" ht="23.1" customHeight="1">
      <c r="A11" s="170" t="s">
        <v>126</v>
      </c>
      <c r="B11" s="170">
        <v>200086</v>
      </c>
      <c r="C11" s="170">
        <v>3146996477</v>
      </c>
      <c r="D11" s="170">
        <v>3103645621</v>
      </c>
      <c r="E11" s="170">
        <v>834838</v>
      </c>
      <c r="F11" s="170">
        <v>12286354250</v>
      </c>
      <c r="G11" s="170">
        <v>100000</v>
      </c>
      <c r="H11" s="170">
        <v>1572821925</v>
      </c>
      <c r="I11" s="170">
        <v>934924</v>
      </c>
      <c r="J11" s="170" t="s">
        <v>139</v>
      </c>
      <c r="K11" s="170">
        <v>13860528802</v>
      </c>
      <c r="L11" s="170">
        <v>13727062537</v>
      </c>
      <c r="M11" s="288">
        <f>L11/'1'!$M$5</f>
        <v>0.26172717477434826</v>
      </c>
    </row>
    <row r="12" spans="1:16">
      <c r="A12" s="170" t="s">
        <v>127</v>
      </c>
      <c r="B12" s="170">
        <v>2800000</v>
      </c>
      <c r="C12" s="170">
        <v>34477692849</v>
      </c>
      <c r="D12" s="170">
        <v>34833493697</v>
      </c>
      <c r="E12" s="170">
        <v>157737</v>
      </c>
      <c r="F12" s="170">
        <v>1999706929</v>
      </c>
      <c r="G12" s="170">
        <v>0</v>
      </c>
      <c r="H12" s="170">
        <v>0</v>
      </c>
      <c r="I12" s="170">
        <v>2957737</v>
      </c>
      <c r="J12" s="170" t="s">
        <v>140</v>
      </c>
      <c r="K12" s="170">
        <v>36477399778</v>
      </c>
      <c r="L12" s="170">
        <v>37591427540</v>
      </c>
      <c r="M12" s="288">
        <f>L12/'1'!$M$5</f>
        <v>0.71673732812533986</v>
      </c>
    </row>
    <row r="13" spans="1:16">
      <c r="A13" s="171" t="s">
        <v>12</v>
      </c>
      <c r="B13" s="171">
        <f t="shared" ref="B13:M13" si="0">SUM(B10:B12)</f>
        <v>3000086</v>
      </c>
      <c r="C13" s="171">
        <f t="shared" si="0"/>
        <v>37624689326</v>
      </c>
      <c r="D13" s="171">
        <f t="shared" si="0"/>
        <v>37937139318</v>
      </c>
      <c r="E13" s="171">
        <f t="shared" si="0"/>
        <v>1310520</v>
      </c>
      <c r="F13" s="171">
        <f t="shared" si="0"/>
        <v>26544254427</v>
      </c>
      <c r="G13" s="171">
        <f t="shared" si="0"/>
        <v>417945</v>
      </c>
      <c r="H13" s="171">
        <f t="shared" si="0"/>
        <v>13831015173</v>
      </c>
      <c r="I13" s="171">
        <f t="shared" si="0"/>
        <v>3892661</v>
      </c>
      <c r="J13" s="171">
        <f t="shared" si="0"/>
        <v>0</v>
      </c>
      <c r="K13" s="171">
        <f t="shared" si="0"/>
        <v>50337928580</v>
      </c>
      <c r="L13" s="171">
        <f t="shared" si="0"/>
        <v>51318490077</v>
      </c>
      <c r="M13" s="287">
        <f t="shared" si="0"/>
        <v>0.97846450289968812</v>
      </c>
    </row>
  </sheetData>
  <mergeCells count="20">
    <mergeCell ref="E7:H7"/>
    <mergeCell ref="B7:D7"/>
    <mergeCell ref="I7:M7"/>
    <mergeCell ref="D8:D9"/>
    <mergeCell ref="L8:L9"/>
    <mergeCell ref="J8:J9"/>
    <mergeCell ref="M8:M9"/>
    <mergeCell ref="A6:M6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</mergeCells>
  <pageMargins left="0.7" right="0.7" top="0.75" bottom="0.75" header="0.3" footer="0.3"/>
  <pageSetup paperSize="9" scale="7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10"/>
  <sheetViews>
    <sheetView rightToLeft="1" view="pageBreakPreview" zoomScale="85" zoomScaleNormal="100" zoomScaleSheetLayoutView="85" workbookViewId="0">
      <selection activeCell="A9" sqref="A9:I9"/>
    </sheetView>
  </sheetViews>
  <sheetFormatPr defaultColWidth="14.375" defaultRowHeight="15.75"/>
  <cols>
    <col min="1" max="1" width="14.375" style="14" customWidth="1"/>
    <col min="2" max="16384" width="14.375" style="14"/>
  </cols>
  <sheetData>
    <row r="1" spans="1:9" ht="26.25">
      <c r="A1" s="201" t="s">
        <v>104</v>
      </c>
      <c r="B1" s="215"/>
      <c r="C1" s="215"/>
      <c r="D1" s="215"/>
      <c r="E1" s="215"/>
      <c r="F1" s="215"/>
      <c r="G1" s="215"/>
      <c r="H1" s="215"/>
      <c r="I1" s="216"/>
    </row>
    <row r="2" spans="1:9" ht="26.25">
      <c r="A2" s="204" t="s">
        <v>99</v>
      </c>
      <c r="B2" s="217"/>
      <c r="C2" s="217"/>
      <c r="D2" s="217"/>
      <c r="E2" s="217"/>
      <c r="F2" s="217"/>
      <c r="G2" s="217"/>
      <c r="H2" s="217"/>
      <c r="I2" s="218"/>
    </row>
    <row r="3" spans="1:9" ht="26.25">
      <c r="A3" s="204" t="str">
        <f>'1'!M8</f>
        <v xml:space="preserve">برای ماه منتهی به 1402/07/30 </v>
      </c>
      <c r="B3" s="217"/>
      <c r="C3" s="217"/>
      <c r="D3" s="217"/>
      <c r="E3" s="217"/>
      <c r="F3" s="217"/>
      <c r="G3" s="217"/>
      <c r="H3" s="217"/>
      <c r="I3" s="218"/>
    </row>
    <row r="4" spans="1:9" s="15" customFormat="1" ht="16.149999999999999" customHeight="1">
      <c r="A4" s="211"/>
      <c r="B4" s="220"/>
      <c r="C4" s="220"/>
      <c r="D4" s="220"/>
      <c r="E4" s="220"/>
      <c r="F4" s="220"/>
      <c r="G4" s="220"/>
      <c r="H4" s="220"/>
      <c r="I4" s="221"/>
    </row>
    <row r="5" spans="1:9" ht="21" thickBot="1">
      <c r="A5" s="198" t="s">
        <v>103</v>
      </c>
      <c r="B5" s="222"/>
      <c r="C5" s="222"/>
      <c r="D5" s="222"/>
      <c r="E5" s="222"/>
      <c r="F5" s="222"/>
      <c r="G5" s="222"/>
      <c r="H5" s="222"/>
      <c r="I5" s="223"/>
    </row>
    <row r="6" spans="1:9" s="53" customFormat="1" ht="17.25" thickBot="1">
      <c r="A6" s="52"/>
      <c r="B6" s="219" t="str">
        <f>'1'!M10</f>
        <v>1402/07/01</v>
      </c>
      <c r="C6" s="219"/>
      <c r="D6" s="219"/>
      <c r="E6" s="219"/>
      <c r="F6" s="219" t="str">
        <f>'1'!M9</f>
        <v>1402/07/30</v>
      </c>
      <c r="G6" s="219"/>
      <c r="H6" s="219"/>
      <c r="I6" s="219"/>
    </row>
    <row r="7" spans="1:9" s="53" customFormat="1" ht="17.25" thickBot="1">
      <c r="A7" s="67" t="s">
        <v>14</v>
      </c>
      <c r="B7" s="67" t="s">
        <v>15</v>
      </c>
      <c r="C7" s="67" t="s">
        <v>16</v>
      </c>
      <c r="D7" s="67" t="s">
        <v>17</v>
      </c>
      <c r="E7" s="67" t="s">
        <v>18</v>
      </c>
      <c r="F7" s="67" t="s">
        <v>15</v>
      </c>
      <c r="G7" s="67" t="s">
        <v>16</v>
      </c>
      <c r="H7" s="67" t="s">
        <v>17</v>
      </c>
      <c r="I7" s="67" t="s">
        <v>18</v>
      </c>
    </row>
    <row r="8" spans="1:9" s="53" customFormat="1" ht="16.5"/>
    <row r="9" spans="1:9">
      <c r="A9" s="120" t="s">
        <v>12</v>
      </c>
      <c r="B9" s="121"/>
      <c r="C9" s="122"/>
      <c r="D9" s="122"/>
      <c r="E9" s="121"/>
      <c r="F9" s="122"/>
      <c r="G9" s="121"/>
      <c r="H9" s="122"/>
      <c r="I9" s="121"/>
    </row>
    <row r="10" spans="1:9">
      <c r="A10" s="2"/>
      <c r="B10" s="13"/>
      <c r="C10" s="13"/>
      <c r="D10" s="13"/>
      <c r="E10" s="13"/>
      <c r="F10" s="13"/>
      <c r="G10" s="13"/>
      <c r="H10" s="13"/>
      <c r="I10" s="13"/>
    </row>
  </sheetData>
  <mergeCells count="7">
    <mergeCell ref="A1:I1"/>
    <mergeCell ref="A2:I2"/>
    <mergeCell ref="A3:I3"/>
    <mergeCell ref="B6:E6"/>
    <mergeCell ref="F6:I6"/>
    <mergeCell ref="A4:I4"/>
    <mergeCell ref="A5:I5"/>
  </mergeCells>
  <pageMargins left="0.7" right="0.7" top="0.75" bottom="0.75" header="0.3" footer="0.3"/>
  <pageSetup paperSize="9" scale="62" orientation="portrait" r:id="rId1"/>
  <headerFooter differentOddEven="1"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A11"/>
  <sheetViews>
    <sheetView rightToLeft="1" view="pageBreakPreview" zoomScale="55" zoomScaleNormal="100" zoomScaleSheetLayoutView="55" workbookViewId="0">
      <selection activeCell="A10" sqref="A10:S10"/>
    </sheetView>
  </sheetViews>
  <sheetFormatPr defaultColWidth="9" defaultRowHeight="15.75"/>
  <cols>
    <col min="1" max="2" width="13" style="22" customWidth="1"/>
    <col min="3" max="3" width="20.25" style="22" bestFit="1" customWidth="1"/>
    <col min="4" max="19" width="13" style="22" customWidth="1"/>
    <col min="20" max="20" width="9" style="7" customWidth="1"/>
    <col min="21" max="16384" width="9" style="7"/>
  </cols>
  <sheetData>
    <row r="1" spans="1:53" ht="26.25">
      <c r="A1" s="201" t="s">
        <v>100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6"/>
    </row>
    <row r="2" spans="1:53" ht="26.25">
      <c r="A2" s="204" t="s">
        <v>99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8"/>
    </row>
    <row r="3" spans="1:53" ht="26.25">
      <c r="A3" s="204" t="str">
        <f>'1'!M8</f>
        <v xml:space="preserve">برای ماه منتهی به 1402/07/30 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</row>
    <row r="4" spans="1:53" ht="18.7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spans="1:53" ht="21" thickBot="1">
      <c r="A5" s="198" t="s">
        <v>105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3"/>
    </row>
    <row r="6" spans="1:53" ht="18" customHeight="1" thickBot="1">
      <c r="A6" s="225" t="s">
        <v>19</v>
      </c>
      <c r="B6" s="225"/>
      <c r="C6" s="225"/>
      <c r="D6" s="225"/>
      <c r="E6" s="225"/>
      <c r="F6" s="225"/>
      <c r="G6" s="66"/>
      <c r="H6" s="66" t="str">
        <f>'1'!M10</f>
        <v>1402/07/01</v>
      </c>
      <c r="I6" s="66"/>
      <c r="J6" s="66"/>
      <c r="K6" s="66" t="s">
        <v>1</v>
      </c>
      <c r="L6" s="66"/>
      <c r="M6" s="66"/>
      <c r="N6" s="66"/>
      <c r="O6" s="66" t="str">
        <f>'1'!M9</f>
        <v>1402/07/30</v>
      </c>
      <c r="P6" s="66"/>
      <c r="Q6" s="66"/>
      <c r="R6" s="66"/>
      <c r="S6" s="66"/>
    </row>
    <row r="7" spans="1:53" ht="26.25" customHeight="1">
      <c r="A7" s="100" t="s">
        <v>20</v>
      </c>
      <c r="B7" s="101" t="s">
        <v>21</v>
      </c>
      <c r="C7" s="101" t="s">
        <v>22</v>
      </c>
      <c r="D7" s="101" t="s">
        <v>23</v>
      </c>
      <c r="E7" s="101" t="s">
        <v>24</v>
      </c>
      <c r="F7" s="101" t="s">
        <v>25</v>
      </c>
      <c r="G7" s="101" t="s">
        <v>26</v>
      </c>
      <c r="H7" s="101" t="s">
        <v>3</v>
      </c>
      <c r="I7" s="101" t="s">
        <v>4</v>
      </c>
      <c r="J7" s="101" t="s">
        <v>5</v>
      </c>
      <c r="K7" s="224" t="s">
        <v>6</v>
      </c>
      <c r="L7" s="224"/>
      <c r="M7" s="224" t="s">
        <v>7</v>
      </c>
      <c r="N7" s="224"/>
      <c r="O7" s="101" t="s">
        <v>3</v>
      </c>
      <c r="P7" s="101" t="s">
        <v>27</v>
      </c>
      <c r="Q7" s="101" t="s">
        <v>4</v>
      </c>
      <c r="R7" s="101" t="s">
        <v>5</v>
      </c>
      <c r="S7" s="102" t="s">
        <v>28</v>
      </c>
    </row>
    <row r="8" spans="1:53" s="89" customFormat="1" ht="20.25" customHeight="1" thickBot="1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 t="s">
        <v>3</v>
      </c>
      <c r="L8" s="108" t="s">
        <v>10</v>
      </c>
      <c r="M8" s="108" t="s">
        <v>3</v>
      </c>
      <c r="N8" s="108" t="s">
        <v>11</v>
      </c>
      <c r="O8" s="108"/>
      <c r="P8" s="108"/>
      <c r="Q8" s="108"/>
      <c r="R8" s="108"/>
      <c r="S8" s="109"/>
    </row>
    <row r="9" spans="1:53" s="89" customFormat="1" ht="40.5" customHeight="1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spans="1:53" s="57" customFormat="1" ht="23.1" customHeight="1">
      <c r="A10" s="118" t="s">
        <v>12</v>
      </c>
      <c r="B10" s="118"/>
      <c r="C10" s="118"/>
      <c r="D10" s="118"/>
      <c r="E10" s="118"/>
      <c r="F10" s="118"/>
      <c r="G10" s="118"/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/>
      <c r="Q10" s="118">
        <v>0</v>
      </c>
      <c r="R10" s="118">
        <v>0</v>
      </c>
      <c r="S10" s="118">
        <v>0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23.1" customHeight="1">
      <c r="A11" s="23" t="s">
        <v>13</v>
      </c>
      <c r="B11" s="25"/>
      <c r="C11" s="25"/>
      <c r="D11" s="24"/>
      <c r="E11" s="24"/>
      <c r="F11" s="25"/>
      <c r="G11" s="25"/>
      <c r="H11" s="26"/>
      <c r="I11" s="27"/>
      <c r="J11" s="27"/>
      <c r="K11" s="26"/>
      <c r="L11" s="27"/>
      <c r="M11" s="26"/>
      <c r="N11" s="27"/>
      <c r="O11" s="26"/>
      <c r="P11" s="25"/>
      <c r="Q11" s="27"/>
      <c r="R11" s="27"/>
      <c r="S11" s="27"/>
    </row>
  </sheetData>
  <mergeCells count="7">
    <mergeCell ref="K7:L7"/>
    <mergeCell ref="M7:N7"/>
    <mergeCell ref="A1:S1"/>
    <mergeCell ref="A2:S2"/>
    <mergeCell ref="A3:S3"/>
    <mergeCell ref="A5:S5"/>
    <mergeCell ref="A6:F6"/>
  </mergeCells>
  <pageMargins left="0.7" right="0.7" top="0.75" bottom="0.75" header="0.3" footer="0.3"/>
  <pageSetup paperSize="9" scale="47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11"/>
  <sheetViews>
    <sheetView rightToLeft="1" view="pageBreakPreview" zoomScale="115" zoomScaleNormal="100" zoomScaleSheetLayoutView="115" workbookViewId="0">
      <selection activeCell="A9" sqref="A9:G9"/>
    </sheetView>
  </sheetViews>
  <sheetFormatPr defaultRowHeight="14.25"/>
  <cols>
    <col min="1" max="1" width="13" style="38" customWidth="1"/>
    <col min="2" max="2" width="9.125" style="38" customWidth="1"/>
    <col min="3" max="3" width="14.75" style="38" customWidth="1"/>
    <col min="4" max="4" width="15.375" style="38" customWidth="1"/>
    <col min="5" max="5" width="14.375" style="38" customWidth="1"/>
    <col min="6" max="6" width="25.25" style="38" customWidth="1"/>
    <col min="7" max="7" width="38.625" style="38" customWidth="1"/>
    <col min="8" max="10" width="9.125" customWidth="1"/>
  </cols>
  <sheetData>
    <row r="1" spans="1:10" ht="26.25">
      <c r="A1" s="201" t="s">
        <v>100</v>
      </c>
      <c r="B1" s="226"/>
      <c r="C1" s="226"/>
      <c r="D1" s="226"/>
      <c r="E1" s="226"/>
      <c r="F1" s="226"/>
      <c r="G1" s="227"/>
      <c r="H1" s="48"/>
      <c r="I1" s="48"/>
      <c r="J1" s="48"/>
    </row>
    <row r="2" spans="1:10" ht="26.25">
      <c r="A2" s="204" t="s">
        <v>99</v>
      </c>
      <c r="B2" s="228"/>
      <c r="C2" s="228"/>
      <c r="D2" s="228"/>
      <c r="E2" s="228"/>
      <c r="F2" s="228"/>
      <c r="G2" s="229"/>
      <c r="H2" s="48"/>
      <c r="I2" s="48"/>
      <c r="J2" s="48"/>
    </row>
    <row r="3" spans="1:10" ht="26.25">
      <c r="A3" s="204" t="str">
        <f>'1'!M8</f>
        <v xml:space="preserve">برای ماه منتهی به 1402/07/30 </v>
      </c>
      <c r="B3" s="228"/>
      <c r="C3" s="228"/>
      <c r="D3" s="228"/>
      <c r="E3" s="228"/>
      <c r="F3" s="228"/>
      <c r="G3" s="229"/>
      <c r="H3" s="48"/>
      <c r="I3" s="48"/>
      <c r="J3" s="48"/>
    </row>
    <row r="4" spans="1:10" ht="14.25" customHeight="1">
      <c r="A4" s="234"/>
      <c r="B4" s="228"/>
      <c r="C4" s="228"/>
      <c r="D4" s="228"/>
      <c r="E4" s="228"/>
      <c r="F4" s="228"/>
      <c r="G4" s="229"/>
      <c r="H4" s="1"/>
      <c r="I4" s="1"/>
      <c r="J4" s="1"/>
    </row>
    <row r="5" spans="1:10" ht="14.25" customHeight="1">
      <c r="A5" s="210" t="s">
        <v>106</v>
      </c>
      <c r="B5" s="228"/>
      <c r="C5" s="228"/>
      <c r="D5" s="228"/>
      <c r="E5" s="228"/>
      <c r="F5" s="228"/>
      <c r="G5" s="229"/>
      <c r="H5" s="1"/>
      <c r="I5" s="1"/>
      <c r="J5" s="1"/>
    </row>
    <row r="6" spans="1:10" ht="14.25" customHeight="1" thickBot="1">
      <c r="A6" s="198" t="s">
        <v>107</v>
      </c>
      <c r="B6" s="230"/>
      <c r="C6" s="230"/>
      <c r="D6" s="230"/>
      <c r="E6" s="230"/>
      <c r="F6" s="230"/>
      <c r="G6" s="231"/>
      <c r="H6" s="49"/>
      <c r="I6" s="49"/>
      <c r="J6" s="49"/>
    </row>
    <row r="7" spans="1:10" ht="14.45" customHeight="1" thickBot="1">
      <c r="A7" s="108" t="s">
        <v>29</v>
      </c>
      <c r="B7" s="108" t="s">
        <v>3</v>
      </c>
      <c r="C7" s="108" t="s">
        <v>30</v>
      </c>
      <c r="D7" s="108" t="s">
        <v>31</v>
      </c>
      <c r="E7" s="108" t="s">
        <v>32</v>
      </c>
      <c r="F7" s="108" t="s">
        <v>33</v>
      </c>
      <c r="G7" s="108" t="s">
        <v>34</v>
      </c>
      <c r="H7" s="44"/>
      <c r="I7" s="44"/>
      <c r="J7" s="44"/>
    </row>
    <row r="8" spans="1:10" ht="27" customHeight="1">
      <c r="A8" s="119"/>
      <c r="B8" s="119"/>
      <c r="C8" s="119"/>
      <c r="D8" s="119"/>
      <c r="E8" s="119"/>
      <c r="F8" s="119"/>
      <c r="G8" s="119"/>
      <c r="H8" s="44"/>
      <c r="I8" s="44"/>
      <c r="J8" s="44"/>
    </row>
    <row r="9" spans="1:10" ht="23.1" customHeight="1">
      <c r="A9" s="118" t="s">
        <v>12</v>
      </c>
      <c r="B9" s="118">
        <v>0</v>
      </c>
      <c r="C9" s="118">
        <v>0</v>
      </c>
      <c r="D9" s="118"/>
      <c r="E9" s="118"/>
      <c r="F9" s="118">
        <v>0</v>
      </c>
      <c r="G9" s="118"/>
    </row>
    <row r="10" spans="1:10" ht="23.1" customHeight="1">
      <c r="A10" s="25" t="s">
        <v>13</v>
      </c>
      <c r="B10" s="18"/>
      <c r="C10" s="36"/>
      <c r="D10" s="36"/>
      <c r="E10" s="37"/>
      <c r="F10" s="36"/>
      <c r="G10" s="233"/>
      <c r="H10" s="232"/>
      <c r="I10" s="232"/>
      <c r="J10" s="232"/>
    </row>
    <row r="11" spans="1:10" ht="15.75">
      <c r="A11" s="39"/>
      <c r="B11" s="39"/>
      <c r="C11" s="40"/>
      <c r="D11" s="39"/>
      <c r="E11" s="41"/>
      <c r="F11" s="42"/>
      <c r="G11" s="232"/>
      <c r="H11" s="232"/>
      <c r="I11" s="232"/>
      <c r="J11" s="232"/>
    </row>
  </sheetData>
  <mergeCells count="8">
    <mergeCell ref="A1:G1"/>
    <mergeCell ref="A2:G2"/>
    <mergeCell ref="A3:G3"/>
    <mergeCell ref="A6:G6"/>
    <mergeCell ref="G11:J11"/>
    <mergeCell ref="G10:J10"/>
    <mergeCell ref="A4:G4"/>
    <mergeCell ref="A5:G5"/>
  </mergeCells>
  <pageMargins left="0.7" right="0.7" top="0.75" bottom="0.75" header="0.3" footer="0.3"/>
  <pageSetup paperSize="9" scale="61" orientation="portrait" r:id="rId1"/>
  <headerFooter differentOddEven="1" differentFirst="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Q25"/>
  <sheetViews>
    <sheetView rightToLeft="1" view="pageBreakPreview" zoomScale="115" zoomScaleNormal="100" zoomScaleSheetLayoutView="115" workbookViewId="0">
      <selection activeCell="A10" sqref="A10:P10"/>
    </sheetView>
  </sheetViews>
  <sheetFormatPr defaultColWidth="9" defaultRowHeight="21"/>
  <cols>
    <col min="1" max="7" width="13" style="43" customWidth="1"/>
    <col min="8" max="8" width="13" style="43" bestFit="1" customWidth="1"/>
    <col min="9" max="16" width="13" style="43" customWidth="1"/>
    <col min="17" max="17" width="9" style="16" customWidth="1"/>
    <col min="18" max="16384" width="9" style="16"/>
  </cols>
  <sheetData>
    <row r="1" spans="1:16" ht="18.600000000000001" customHeight="1">
      <c r="A1" s="235" t="s">
        <v>100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ht="16.899999999999999" customHeight="1">
      <c r="A2" s="235" t="s">
        <v>99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16" ht="16.899999999999999" customHeight="1">
      <c r="A3" s="235" t="str">
        <f>'1'!M8</f>
        <v xml:space="preserve">برای ماه منتهی به 1402/07/30 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</row>
    <row r="4" spans="1:16" ht="16.899999999999999" customHeight="1">
      <c r="A4" s="235" t="s">
        <v>109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</row>
    <row r="5" spans="1:16" ht="21.6" customHeight="1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6" ht="21.75" thickBot="1">
      <c r="A6" s="40"/>
      <c r="B6" s="236"/>
      <c r="C6" s="236"/>
      <c r="D6" s="40"/>
      <c r="E6" s="40"/>
      <c r="F6" s="236" t="str">
        <f>'1'!M10</f>
        <v>1402/07/01</v>
      </c>
      <c r="G6" s="236"/>
      <c r="H6" s="236"/>
      <c r="I6" s="237" t="s">
        <v>1</v>
      </c>
      <c r="J6" s="237"/>
      <c r="K6" s="237"/>
      <c r="L6" s="237"/>
      <c r="M6" s="236" t="str">
        <f>'1'!M9</f>
        <v>1402/07/30</v>
      </c>
      <c r="N6" s="236"/>
      <c r="O6" s="236"/>
      <c r="P6" s="236"/>
    </row>
    <row r="7" spans="1:16" ht="33">
      <c r="A7" s="110" t="s">
        <v>35</v>
      </c>
      <c r="B7" s="111" t="s">
        <v>24</v>
      </c>
      <c r="C7" s="111" t="s">
        <v>36</v>
      </c>
      <c r="D7" s="111" t="s">
        <v>37</v>
      </c>
      <c r="E7" s="111" t="s">
        <v>22</v>
      </c>
      <c r="F7" s="111" t="s">
        <v>3</v>
      </c>
      <c r="G7" s="111" t="s">
        <v>4</v>
      </c>
      <c r="H7" s="111" t="s">
        <v>38</v>
      </c>
      <c r="I7" s="111" t="s">
        <v>6</v>
      </c>
      <c r="J7" s="111"/>
      <c r="K7" s="111" t="s">
        <v>7</v>
      </c>
      <c r="L7" s="111"/>
      <c r="M7" s="111" t="s">
        <v>3</v>
      </c>
      <c r="N7" s="111" t="s">
        <v>4</v>
      </c>
      <c r="O7" s="111" t="s">
        <v>38</v>
      </c>
      <c r="P7" s="112" t="s">
        <v>39</v>
      </c>
    </row>
    <row r="8" spans="1:16" ht="23.1" customHeight="1" thickBot="1">
      <c r="A8" s="104"/>
      <c r="B8" s="105"/>
      <c r="C8" s="105"/>
      <c r="D8" s="105"/>
      <c r="E8" s="105"/>
      <c r="F8" s="105"/>
      <c r="G8" s="105"/>
      <c r="H8" s="105" t="s">
        <v>40</v>
      </c>
      <c r="I8" s="105" t="s">
        <v>3</v>
      </c>
      <c r="J8" s="105" t="s">
        <v>4</v>
      </c>
      <c r="K8" s="105" t="s">
        <v>3</v>
      </c>
      <c r="L8" s="105" t="s">
        <v>11</v>
      </c>
      <c r="M8" s="105"/>
      <c r="N8" s="105"/>
      <c r="O8" s="105" t="s">
        <v>40</v>
      </c>
      <c r="P8" s="106" t="s">
        <v>41</v>
      </c>
    </row>
    <row r="9" spans="1:16" s="43" customFormat="1" ht="23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</row>
    <row r="10" spans="1:16" ht="23.1" customHeight="1">
      <c r="A10" s="115" t="s">
        <v>12</v>
      </c>
      <c r="B10" s="115"/>
      <c r="C10" s="115">
        <v>0</v>
      </c>
      <c r="D10" s="115">
        <v>0</v>
      </c>
      <c r="E10" s="115"/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</row>
    <row r="11" spans="1:16" ht="16.899999999999999" customHeight="1">
      <c r="A11" s="44"/>
      <c r="B11" s="21"/>
      <c r="C11" s="21"/>
      <c r="D11" s="21"/>
      <c r="E11" s="21"/>
      <c r="F11" s="21"/>
      <c r="G11" s="21"/>
      <c r="H11" s="21"/>
      <c r="I11" s="45"/>
      <c r="J11" s="45"/>
      <c r="K11" s="45"/>
      <c r="L11" s="45"/>
      <c r="M11" s="21"/>
      <c r="N11" s="21"/>
      <c r="O11" s="21"/>
      <c r="P11" s="21"/>
    </row>
    <row r="12" spans="1:16" ht="16.899999999999999" customHeight="1">
      <c r="A12" s="44"/>
      <c r="B12" s="44"/>
      <c r="C12" s="44"/>
      <c r="D12" s="44"/>
      <c r="E12" s="44"/>
      <c r="F12" s="21"/>
      <c r="G12" s="21"/>
      <c r="H12" s="40"/>
      <c r="I12" s="21"/>
      <c r="J12" s="21"/>
      <c r="K12" s="21"/>
      <c r="L12" s="21"/>
      <c r="M12" s="21"/>
      <c r="N12" s="21"/>
      <c r="O12" s="40"/>
      <c r="P12" s="40"/>
    </row>
    <row r="13" spans="1:16" ht="16.899999999999999" customHeight="1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16.899999999999999" customHeight="1"/>
    <row r="15" spans="1:16" ht="16.899999999999999" customHeight="1"/>
    <row r="16" spans="1:16" ht="16.899999999999999" customHeight="1"/>
    <row r="17" spans="8:17" ht="16.899999999999999" customHeight="1"/>
    <row r="18" spans="8:17" ht="16.899999999999999" customHeight="1"/>
    <row r="21" spans="8:17" ht="26.25"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8:17" ht="26.25"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8:17" ht="26.25"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8:17"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8:17">
      <c r="H25" s="60"/>
      <c r="I25" s="60"/>
      <c r="J25" s="60"/>
      <c r="K25" s="60"/>
      <c r="L25" s="60"/>
      <c r="M25" s="60"/>
      <c r="N25" s="60"/>
      <c r="O25" s="60"/>
      <c r="P25" s="60"/>
      <c r="Q25" s="60"/>
    </row>
  </sheetData>
  <mergeCells count="9">
    <mergeCell ref="A1:P1"/>
    <mergeCell ref="A2:P2"/>
    <mergeCell ref="A3:P3"/>
    <mergeCell ref="A4:P4"/>
    <mergeCell ref="B6:C6"/>
    <mergeCell ref="F6:H6"/>
    <mergeCell ref="I6:L6"/>
    <mergeCell ref="M6:P6"/>
    <mergeCell ref="A5:P5"/>
  </mergeCells>
  <pageMargins left="0.7" right="0.7" top="0.75" bottom="0.75" header="0.3" footer="0.3"/>
  <pageSetup paperSize="9" scale="38" fitToHeight="0" orientation="portrait" r:id="rId1"/>
  <headerFooter differentOddEven="1" differentFirst="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16"/>
  <sheetViews>
    <sheetView rightToLeft="1" view="pageBreakPreview" topLeftCell="B1" zoomScale="80" zoomScaleNormal="100" zoomScaleSheetLayoutView="80" workbookViewId="0">
      <selection activeCell="F20" sqref="F20"/>
    </sheetView>
  </sheetViews>
  <sheetFormatPr defaultColWidth="9" defaultRowHeight="15.75"/>
  <cols>
    <col min="1" max="1" width="17.625" style="20" customWidth="1"/>
    <col min="2" max="2" width="15.125" style="20" customWidth="1"/>
    <col min="3" max="3" width="13" style="20" customWidth="1"/>
    <col min="4" max="4" width="13.5" style="20" customWidth="1"/>
    <col min="5" max="5" width="15.75" style="20" customWidth="1"/>
    <col min="6" max="6" width="14.25" style="20" customWidth="1"/>
    <col min="7" max="7" width="13.5" style="20" customWidth="1"/>
    <col min="8" max="8" width="13" style="20" customWidth="1"/>
    <col min="9" max="9" width="14.25" style="20" customWidth="1"/>
    <col min="10" max="10" width="13" style="20" customWidth="1"/>
    <col min="11" max="11" width="9" style="6" customWidth="1"/>
    <col min="12" max="16384" width="9" style="6"/>
  </cols>
  <sheetData>
    <row r="1" spans="1:10" ht="26.25">
      <c r="A1" s="201" t="s">
        <v>100</v>
      </c>
      <c r="B1" s="215"/>
      <c r="C1" s="215"/>
      <c r="D1" s="215"/>
      <c r="E1" s="215"/>
      <c r="F1" s="215"/>
      <c r="G1" s="215"/>
      <c r="H1" s="215"/>
      <c r="I1" s="215"/>
      <c r="J1" s="216"/>
    </row>
    <row r="2" spans="1:10" ht="26.25">
      <c r="A2" s="204" t="s">
        <v>99</v>
      </c>
      <c r="B2" s="217"/>
      <c r="C2" s="217"/>
      <c r="D2" s="217"/>
      <c r="E2" s="217"/>
      <c r="F2" s="217"/>
      <c r="G2" s="217"/>
      <c r="H2" s="217"/>
      <c r="I2" s="217"/>
      <c r="J2" s="218"/>
    </row>
    <row r="3" spans="1:10" ht="26.25">
      <c r="A3" s="204" t="str">
        <f>'1'!M8</f>
        <v xml:space="preserve">برای ماه منتهی به 1402/07/30 </v>
      </c>
      <c r="B3" s="217"/>
      <c r="C3" s="217"/>
      <c r="D3" s="217"/>
      <c r="E3" s="217"/>
      <c r="F3" s="217"/>
      <c r="G3" s="217"/>
      <c r="H3" s="217"/>
      <c r="I3" s="217"/>
      <c r="J3" s="218"/>
    </row>
    <row r="4" spans="1:10" ht="14.25" customHeight="1">
      <c r="A4" s="61"/>
      <c r="B4" s="62"/>
      <c r="C4" s="62"/>
      <c r="D4" s="62"/>
      <c r="E4" s="62"/>
      <c r="F4" s="62"/>
      <c r="G4" s="62"/>
      <c r="H4" s="62"/>
      <c r="I4" s="62"/>
      <c r="J4" s="63"/>
    </row>
    <row r="5" spans="1:10" ht="14.25" customHeight="1" thickBot="1">
      <c r="A5" s="240" t="s">
        <v>108</v>
      </c>
      <c r="B5" s="241"/>
      <c r="C5" s="241"/>
      <c r="D5" s="241"/>
      <c r="E5" s="241"/>
      <c r="F5" s="241"/>
      <c r="G5" s="241"/>
      <c r="H5" s="241"/>
      <c r="I5" s="241"/>
      <c r="J5" s="242"/>
    </row>
    <row r="6" spans="1:10" ht="18.75" customHeight="1" thickBot="1">
      <c r="A6" s="105"/>
      <c r="B6" s="105" t="s">
        <v>42</v>
      </c>
      <c r="C6" s="105"/>
      <c r="D6" s="105"/>
      <c r="E6" s="105"/>
      <c r="F6" s="105" t="s">
        <v>128</v>
      </c>
      <c r="G6" s="105" t="s">
        <v>1</v>
      </c>
      <c r="H6" s="105"/>
      <c r="I6" s="105" t="s">
        <v>125</v>
      </c>
      <c r="J6" s="105"/>
    </row>
    <row r="7" spans="1:10" ht="31.9" customHeight="1" thickBot="1">
      <c r="A7" s="105" t="s">
        <v>43</v>
      </c>
      <c r="B7" s="105" t="s">
        <v>44</v>
      </c>
      <c r="C7" s="105" t="s">
        <v>45</v>
      </c>
      <c r="D7" s="105" t="s">
        <v>46</v>
      </c>
      <c r="E7" s="105" t="s">
        <v>36</v>
      </c>
      <c r="F7" s="105" t="s">
        <v>47</v>
      </c>
      <c r="G7" s="105" t="s">
        <v>48</v>
      </c>
      <c r="H7" s="105" t="s">
        <v>49</v>
      </c>
      <c r="I7" s="105" t="s">
        <v>47</v>
      </c>
      <c r="J7" s="105" t="s">
        <v>39</v>
      </c>
    </row>
    <row r="8" spans="1:10" s="65" customFormat="1" ht="23.1" customHeight="1">
      <c r="A8" s="129" t="s">
        <v>51</v>
      </c>
      <c r="B8" s="130" t="s">
        <v>52</v>
      </c>
      <c r="C8" s="130" t="s">
        <v>53</v>
      </c>
      <c r="D8" s="130" t="s">
        <v>50</v>
      </c>
      <c r="E8" s="130" t="s">
        <v>50</v>
      </c>
      <c r="F8" s="131">
        <v>70946574</v>
      </c>
      <c r="G8" s="132">
        <v>591982</v>
      </c>
      <c r="H8" s="131">
        <v>0</v>
      </c>
      <c r="I8" s="131">
        <v>71538556</v>
      </c>
      <c r="J8" s="289">
        <f>I8/'1'!$M$5</f>
        <v>1.3639905914939084E-3</v>
      </c>
    </row>
    <row r="9" spans="1:10" s="65" customFormat="1" ht="23.1" customHeight="1">
      <c r="A9" s="133" t="s">
        <v>54</v>
      </c>
      <c r="B9" s="124" t="s">
        <v>55</v>
      </c>
      <c r="C9" s="124" t="s">
        <v>53</v>
      </c>
      <c r="D9" s="124" t="s">
        <v>50</v>
      </c>
      <c r="E9" s="124" t="s">
        <v>50</v>
      </c>
      <c r="F9" s="134">
        <v>260781916</v>
      </c>
      <c r="G9" s="135">
        <v>1001556</v>
      </c>
      <c r="H9" s="134">
        <v>504000</v>
      </c>
      <c r="I9" s="134">
        <v>261279472</v>
      </c>
      <c r="J9" s="289">
        <f>I9/'1'!$M$5</f>
        <v>4.9816876588688209E-3</v>
      </c>
    </row>
    <row r="10" spans="1:10" ht="23.1" customHeight="1">
      <c r="A10" s="113" t="s">
        <v>12</v>
      </c>
      <c r="B10" s="114"/>
      <c r="C10" s="114"/>
      <c r="D10" s="114"/>
      <c r="E10" s="114"/>
      <c r="F10" s="123">
        <f>SUM(F8:F9)</f>
        <v>331728490</v>
      </c>
      <c r="G10" s="123">
        <f>SUM(G8:G9)</f>
        <v>1593538</v>
      </c>
      <c r="H10" s="123">
        <f>SUM(H8:H9)</f>
        <v>504000</v>
      </c>
      <c r="I10" s="123">
        <f>SUM(I8:I9)</f>
        <v>332818028</v>
      </c>
      <c r="J10" s="173">
        <f>SUM(J8:J9)</f>
        <v>6.3456782503627292E-3</v>
      </c>
    </row>
    <row r="11" spans="1:10" ht="23.1" customHeight="1">
      <c r="A11" s="25" t="s">
        <v>13</v>
      </c>
      <c r="B11" s="25"/>
      <c r="C11" s="25"/>
      <c r="D11" s="25"/>
      <c r="E11" s="25"/>
      <c r="F11" s="27"/>
      <c r="G11" s="239"/>
      <c r="H11" s="239"/>
      <c r="I11" s="27"/>
      <c r="J11" s="19"/>
    </row>
    <row r="15" spans="1:10">
      <c r="C15" s="20" t="s">
        <v>56</v>
      </c>
    </row>
    <row r="16" spans="1:10">
      <c r="D16" s="64"/>
    </row>
  </sheetData>
  <mergeCells count="5">
    <mergeCell ref="G11:H11"/>
    <mergeCell ref="A1:J1"/>
    <mergeCell ref="A2:J2"/>
    <mergeCell ref="A3:J3"/>
    <mergeCell ref="A5:J5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S11"/>
  <sheetViews>
    <sheetView rightToLeft="1" view="pageBreakPreview" zoomScale="130" zoomScaleNormal="106" zoomScaleSheetLayoutView="130" workbookViewId="0">
      <selection activeCell="C22" sqref="C22"/>
    </sheetView>
  </sheetViews>
  <sheetFormatPr defaultColWidth="13" defaultRowHeight="18"/>
  <cols>
    <col min="1" max="1" width="44.5" style="35" customWidth="1"/>
    <col min="2" max="2" width="13" style="28" customWidth="1"/>
    <col min="3" max="3" width="13.5" style="28" customWidth="1"/>
    <col min="4" max="4" width="16.25" style="28" customWidth="1"/>
    <col min="5" max="5" width="17.625" style="28" customWidth="1"/>
    <col min="6" max="20" width="13" style="3" customWidth="1"/>
    <col min="21" max="16384" width="13" style="3"/>
  </cols>
  <sheetData>
    <row r="1" spans="1:19" ht="15" customHeight="1">
      <c r="A1" s="201" t="s">
        <v>112</v>
      </c>
      <c r="B1" s="215"/>
      <c r="C1" s="215"/>
      <c r="D1" s="215"/>
      <c r="E1" s="216"/>
    </row>
    <row r="2" spans="1:19" ht="15" customHeight="1">
      <c r="A2" s="204" t="s">
        <v>110</v>
      </c>
      <c r="B2" s="243"/>
      <c r="C2" s="243"/>
      <c r="D2" s="243"/>
      <c r="E2" s="244"/>
    </row>
    <row r="3" spans="1:19" ht="15" customHeight="1">
      <c r="A3" s="204" t="str">
        <f>'1'!M8</f>
        <v xml:space="preserve">برای ماه منتهی به 1402/07/30 </v>
      </c>
      <c r="B3" s="243"/>
      <c r="C3" s="243"/>
      <c r="D3" s="243"/>
      <c r="E3" s="244"/>
    </row>
    <row r="4" spans="1:19" ht="20.25">
      <c r="A4" s="210" t="s">
        <v>111</v>
      </c>
      <c r="B4" s="243"/>
      <c r="C4" s="243"/>
      <c r="D4" s="243"/>
      <c r="E4" s="244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114" t="s">
        <v>57</v>
      </c>
      <c r="B5" s="114" t="s">
        <v>58</v>
      </c>
      <c r="C5" s="114" t="s">
        <v>47</v>
      </c>
      <c r="D5" s="114" t="s">
        <v>59</v>
      </c>
      <c r="E5" s="114" t="s">
        <v>60</v>
      </c>
    </row>
    <row r="6" spans="1:19" ht="23.1" customHeight="1">
      <c r="A6" s="98" t="s">
        <v>61</v>
      </c>
      <c r="B6" s="98" t="s">
        <v>62</v>
      </c>
      <c r="C6" s="125">
        <v>608009763</v>
      </c>
      <c r="D6" s="288">
        <f>C6/$C$10</f>
        <v>0.99433233455616965</v>
      </c>
      <c r="E6" s="290">
        <f>C6/'1'!$M$5</f>
        <v>1.1592624210480863E-2</v>
      </c>
    </row>
    <row r="7" spans="1:19" ht="23.1" customHeight="1">
      <c r="A7" s="98" t="s">
        <v>63</v>
      </c>
      <c r="B7" s="98" t="s">
        <v>64</v>
      </c>
      <c r="C7" s="125">
        <v>0</v>
      </c>
      <c r="D7" s="288">
        <f t="shared" ref="D7:D10" si="0">C7/$C$10</f>
        <v>0</v>
      </c>
      <c r="E7" s="290">
        <f>C7/'1'!$M$5</f>
        <v>0</v>
      </c>
    </row>
    <row r="8" spans="1:19" ht="23.1" customHeight="1">
      <c r="A8" s="98" t="s">
        <v>65</v>
      </c>
      <c r="B8" s="98" t="s">
        <v>66</v>
      </c>
      <c r="C8" s="125">
        <v>1593538</v>
      </c>
      <c r="D8" s="288">
        <f t="shared" si="0"/>
        <v>2.6060541395352059E-3</v>
      </c>
      <c r="E8" s="290">
        <f>C8/'1'!$M$5</f>
        <v>3.0383208170822174E-5</v>
      </c>
    </row>
    <row r="9" spans="1:19" ht="23.1" customHeight="1">
      <c r="A9" s="98" t="s">
        <v>67</v>
      </c>
      <c r="B9" s="98" t="s">
        <v>68</v>
      </c>
      <c r="C9" s="125">
        <v>1872100</v>
      </c>
      <c r="D9" s="288">
        <f t="shared" si="0"/>
        <v>3.0616113042951339E-3</v>
      </c>
      <c r="E9" s="290">
        <f>C9/'1'!$M$5</f>
        <v>3.5694413322177564E-5</v>
      </c>
    </row>
    <row r="10" spans="1:19" ht="23.1" customHeight="1">
      <c r="A10" s="114" t="s">
        <v>12</v>
      </c>
      <c r="B10" s="114"/>
      <c r="C10" s="136">
        <f>SUM(C6:C9)</f>
        <v>611475401</v>
      </c>
      <c r="D10" s="291">
        <f t="shared" si="0"/>
        <v>1</v>
      </c>
      <c r="E10" s="174">
        <f>SUM(E6:E9)</f>
        <v>1.1658701831973864E-2</v>
      </c>
    </row>
    <row r="11" spans="1:19" ht="23.1" customHeight="1">
      <c r="A11" s="32" t="s">
        <v>13</v>
      </c>
      <c r="B11" s="33"/>
      <c r="C11" s="27"/>
      <c r="D11" s="27"/>
      <c r="E11" s="34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M8"/>
  <sheetViews>
    <sheetView rightToLeft="1" view="pageBreakPreview" topLeftCell="D1" zoomScale="115" zoomScaleNormal="106" zoomScaleSheetLayoutView="115" workbookViewId="0">
      <selection activeCell="D18" sqref="D16:M18"/>
    </sheetView>
  </sheetViews>
  <sheetFormatPr defaultColWidth="9" defaultRowHeight="15.75"/>
  <cols>
    <col min="1" max="1" width="22.125" style="10" customWidth="1"/>
    <col min="2" max="2" width="20.375" style="10" customWidth="1"/>
    <col min="3" max="3" width="35.25" style="10" customWidth="1"/>
    <col min="4" max="4" width="26" style="10" customWidth="1"/>
    <col min="5" max="5" width="24.375" style="10" customWidth="1"/>
    <col min="6" max="6" width="9.25" style="10" customWidth="1"/>
    <col min="7" max="7" width="28.375" style="10" customWidth="1"/>
    <col min="8" max="8" width="27.75" style="10" customWidth="1"/>
    <col min="9" max="9" width="15.875" style="10" customWidth="1"/>
    <col min="10" max="10" width="22.375" style="10" customWidth="1"/>
    <col min="11" max="11" width="9" style="10" customWidth="1"/>
    <col min="12" max="16384" width="9" style="10"/>
  </cols>
  <sheetData>
    <row r="1" spans="1:13" ht="15" customHeight="1">
      <c r="A1" s="201" t="s">
        <v>100</v>
      </c>
      <c r="B1" s="245"/>
      <c r="C1" s="245"/>
      <c r="D1" s="245"/>
      <c r="E1" s="245"/>
      <c r="F1" s="245"/>
      <c r="G1" s="245"/>
      <c r="H1" s="245"/>
      <c r="I1" s="245"/>
      <c r="J1" s="246"/>
    </row>
    <row r="2" spans="1:13" ht="26.25">
      <c r="A2" s="204" t="s">
        <v>110</v>
      </c>
      <c r="B2" s="247"/>
      <c r="C2" s="247"/>
      <c r="D2" s="247"/>
      <c r="E2" s="247"/>
      <c r="F2" s="247"/>
      <c r="G2" s="247"/>
      <c r="H2" s="247"/>
      <c r="I2" s="247"/>
      <c r="J2" s="248"/>
    </row>
    <row r="3" spans="1:13" ht="26.25">
      <c r="A3" s="204" t="str">
        <f>'1'!M8</f>
        <v xml:space="preserve">برای ماه منتهی به 1402/07/30 </v>
      </c>
      <c r="B3" s="247"/>
      <c r="C3" s="247"/>
      <c r="D3" s="247"/>
      <c r="E3" s="247"/>
      <c r="F3" s="247"/>
      <c r="G3" s="247"/>
      <c r="H3" s="247"/>
      <c r="I3" s="247"/>
      <c r="J3" s="248"/>
    </row>
    <row r="4" spans="1:13" ht="21" thickBot="1">
      <c r="A4" s="198" t="s">
        <v>113</v>
      </c>
      <c r="B4" s="230"/>
      <c r="C4" s="230"/>
      <c r="D4" s="230"/>
      <c r="E4" s="230"/>
      <c r="F4" s="230"/>
      <c r="G4" s="230"/>
      <c r="H4" s="230"/>
      <c r="I4" s="230"/>
      <c r="J4" s="231"/>
      <c r="K4" s="8"/>
      <c r="L4" s="8"/>
      <c r="M4" s="8"/>
    </row>
    <row r="5" spans="1:13" s="20" customFormat="1" ht="16.5" customHeight="1">
      <c r="A5" s="142"/>
      <c r="B5" s="142" t="s">
        <v>69</v>
      </c>
      <c r="C5" s="142"/>
      <c r="D5" s="142"/>
      <c r="E5" s="143" t="str">
        <f>'1'!M10</f>
        <v>1402/07/01</v>
      </c>
      <c r="F5" s="142" t="s">
        <v>129</v>
      </c>
      <c r="G5" s="144" t="str">
        <f>'1'!M9</f>
        <v>1402/07/30</v>
      </c>
      <c r="H5" s="142" t="s">
        <v>136</v>
      </c>
      <c r="I5" s="142"/>
      <c r="J5" s="142"/>
      <c r="K5" s="9"/>
      <c r="L5" s="9"/>
      <c r="M5" s="9"/>
    </row>
    <row r="6" spans="1:13" s="88" customFormat="1" ht="47.25" customHeight="1">
      <c r="A6" s="141" t="s">
        <v>14</v>
      </c>
      <c r="B6" s="141" t="s">
        <v>71</v>
      </c>
      <c r="C6" s="141" t="s">
        <v>72</v>
      </c>
      <c r="D6" s="141" t="s">
        <v>73</v>
      </c>
      <c r="E6" s="141" t="s">
        <v>74</v>
      </c>
      <c r="F6" s="141" t="s">
        <v>75</v>
      </c>
      <c r="G6" s="141" t="s">
        <v>76</v>
      </c>
      <c r="H6" s="141" t="s">
        <v>74</v>
      </c>
      <c r="I6" s="141" t="s">
        <v>75</v>
      </c>
      <c r="J6" s="141" t="s">
        <v>76</v>
      </c>
    </row>
    <row r="7" spans="1:13" s="88" customFormat="1" ht="47.25" customHeight="1">
      <c r="A7" s="98"/>
      <c r="B7" s="98"/>
      <c r="C7" s="98"/>
      <c r="D7" s="98"/>
      <c r="E7" s="98"/>
      <c r="F7" s="98"/>
      <c r="G7" s="98"/>
      <c r="H7" s="98"/>
      <c r="I7" s="98"/>
      <c r="J7" s="98"/>
    </row>
    <row r="8" spans="1:13" ht="16.5">
      <c r="A8" s="116" t="s">
        <v>12</v>
      </c>
      <c r="B8" s="117"/>
      <c r="C8" s="117"/>
      <c r="D8" s="117"/>
      <c r="E8" s="117"/>
      <c r="F8" s="117"/>
      <c r="G8" s="117"/>
      <c r="H8" s="117"/>
      <c r="I8" s="117"/>
      <c r="J8" s="11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scale="48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1</vt:lpstr>
      <vt:lpstr> سهام و صندوق‌های سرمایه‌گذاری</vt:lpstr>
      <vt:lpstr>اوراق تبعی</vt:lpstr>
      <vt:lpstr>اوراق</vt:lpstr>
      <vt:lpstr>تعدیل قیمت</vt:lpstr>
      <vt:lpstr>گواهی سپرده</vt:lpstr>
      <vt:lpstr>سپرده</vt:lpstr>
      <vt:lpstr>درآمدها</vt:lpstr>
      <vt:lpstr>درآمد سود سهام</vt:lpstr>
      <vt:lpstr>سود اوراق بهادار و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 و ص </vt:lpstr>
      <vt:lpstr>درآمد سپرده بانکی</vt:lpstr>
      <vt:lpstr>سایر درآمدها</vt:lpstr>
      <vt:lpstr>' سهام و صندوق‌های سرمایه‌گذاری'!Print_Area</vt:lpstr>
      <vt:lpstr>'1'!Print_Area</vt:lpstr>
      <vt:lpstr>اوراق!Print_Area</vt:lpstr>
      <vt:lpstr>'اوراق تبعی'!Print_Area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و ص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 و سپرده بانکی'!Print_Area</vt:lpstr>
      <vt:lpstr>'گواهی سپرده'!Print_Area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Davood Hanifi</dc:creator>
  <cp:keywords>Report</cp:keywords>
  <cp:lastModifiedBy>Siavash Fathi</cp:lastModifiedBy>
  <cp:lastPrinted>2022-07-11T16:32:10Z</cp:lastPrinted>
  <dcterms:created xsi:type="dcterms:W3CDTF">2017-11-22T14:26:20Z</dcterms:created>
  <dcterms:modified xsi:type="dcterms:W3CDTF">2023-10-31T11:29:22Z</dcterms:modified>
</cp:coreProperties>
</file>